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910" windowHeight="9060" tabRatio="892" firstSheet="1" activeTab="11"/>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7">'Донације'!$B$2:$K$32</definedName>
    <definedName name="_xlnm.Print_Area" localSheetId="4">'Запослени'!$B$1:$F$30</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'Цене'!$B$1:$R$29</definedName>
  </definedNames>
  <calcPr fullCalcOnLoad="1"/>
</workbook>
</file>

<file path=xl/sharedStrings.xml><?xml version="1.0" encoding="utf-8"?>
<sst xmlns="http://schemas.openxmlformats.org/spreadsheetml/2006/main" count="1072" uniqueCount="863">
  <si>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</si>
  <si>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</si>
  <si>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</si>
  <si>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</si>
  <si>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</si>
  <si>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</si>
  <si>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</si>
  <si>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</si>
  <si>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</si>
  <si>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</si>
  <si>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</si>
  <si>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</si>
  <si>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</si>
  <si>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</si>
  <si>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</si>
  <si>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</si>
  <si>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</si>
  <si>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</si>
  <si>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</si>
  <si>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</si>
  <si>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</si>
  <si>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</si>
  <si>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</si>
  <si>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</si>
  <si>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</si>
  <si>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</si>
  <si>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</si>
  <si>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</si>
  <si>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</si>
  <si>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</si>
  <si>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</si>
  <si>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</si>
  <si>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</si>
  <si>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</si>
  <si>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</si>
  <si>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</si>
  <si>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</si>
  <si>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</si>
  <si>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</si>
  <si>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</si>
  <si>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</si>
  <si>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</si>
  <si>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</si>
  <si>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</si>
  <si>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</si>
  <si>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</si>
  <si>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</si>
  <si>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</si>
  <si>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</si>
  <si>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</si>
  <si>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</si>
  <si>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</si>
  <si>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</si>
  <si>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</si>
  <si>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</si>
  <si>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</si>
  <si>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</si>
  <si>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</si>
  <si>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</si>
  <si>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</si>
  <si>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</si>
  <si>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</si>
  <si>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</si>
  <si>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</si>
  <si>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</si>
  <si>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</si>
  <si>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</si>
  <si>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</si>
  <si>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</si>
  <si>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</si>
  <si>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</si>
  <si>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</si>
  <si>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</si>
  <si>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</si>
  <si>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</si>
  <si>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</si>
  <si>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</si>
  <si>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</si>
  <si>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</si>
  <si>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</si>
  <si>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</si>
  <si>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</si>
  <si>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</si>
  <si>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</si>
  <si>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</si>
  <si>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</si>
  <si>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</si>
  <si>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</si>
  <si>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</si>
  <si>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</si>
  <si>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</si>
  <si>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</si>
  <si>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</si>
  <si>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Група рачуна, рачун</t>
  </si>
  <si>
    <t>П О З И Ц И Ј А</t>
  </si>
  <si>
    <t>АКТИВА</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</si>
  <si>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</si>
  <si>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</si>
  <si>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</si>
  <si>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</si>
  <si>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</si>
  <si>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</si>
  <si>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</si>
  <si>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</si>
  <si>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</si>
  <si>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</si>
  <si>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</si>
  <si>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</si>
  <si>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</si>
  <si>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</si>
  <si>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</si>
  <si>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</si>
  <si>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</si>
  <si>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</si>
  <si>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</si>
  <si>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</si>
  <si>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</si>
  <si>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</si>
  <si>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</si>
  <si>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</si>
  <si>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</si>
  <si>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</si>
  <si>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</si>
  <si>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</si>
  <si>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</si>
  <si>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</si>
  <si>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</si>
  <si>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</si>
  <si>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</si>
  <si>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</si>
  <si>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</si>
  <si>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</si>
  <si>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</si>
  <si>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</si>
  <si>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</si>
  <si>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</si>
  <si>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010</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</si>
  <si>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</si>
  <si>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</si>
  <si>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</si>
  <si>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</si>
  <si>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</si>
  <si>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</si>
  <si>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</si>
  <si>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</si>
  <si>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</si>
  <si>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</si>
  <si>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</si>
  <si>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</si>
  <si>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</si>
  <si>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</si>
  <si>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</si>
  <si>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</si>
  <si>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</si>
  <si>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</si>
  <si>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</si>
  <si>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</si>
  <si>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</si>
  <si>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</si>
  <si>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</si>
  <si>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</si>
  <si>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</si>
  <si>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</si>
  <si>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</si>
  <si>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</si>
  <si>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</si>
  <si>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</si>
  <si>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</si>
  <si>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</si>
  <si>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</si>
  <si>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</si>
  <si>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</si>
  <si>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</si>
  <si>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</si>
  <si>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</si>
  <si>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</si>
  <si>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</si>
  <si>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</si>
  <si>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</si>
  <si>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</si>
  <si>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</si>
  <si>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</si>
  <si>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</si>
  <si>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</si>
  <si>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</si>
  <si>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</si>
  <si>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</si>
  <si>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</si>
  <si>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</si>
  <si>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</si>
  <si>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</si>
  <si>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</si>
  <si>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</si>
  <si>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</si>
  <si>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</si>
  <si>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</si>
  <si>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</si>
  <si>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</si>
  <si>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</si>
  <si>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</si>
  <si>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</si>
  <si>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</si>
  <si>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</si>
  <si>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</si>
  <si>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</si>
  <si>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</si>
  <si>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</si>
  <si>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</si>
  <si>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</si>
  <si>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</si>
  <si>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</si>
  <si>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</si>
  <si>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</si>
  <si>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</si>
  <si>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</si>
  <si>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</si>
  <si>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</si>
  <si>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</si>
  <si>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</si>
  <si>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</si>
  <si>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</si>
  <si>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</si>
  <si>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</si>
  <si>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</si>
  <si>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</si>
  <si>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</si>
  <si>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</si>
  <si>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</si>
  <si>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</si>
  <si>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</si>
  <si>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</si>
  <si>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</si>
  <si>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</si>
  <si>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</si>
  <si>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</si>
  <si>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</si>
  <si>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</si>
  <si>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</si>
  <si>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</si>
  <si>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</si>
  <si>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</si>
  <si>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</si>
  <si>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</si>
  <si>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</si>
  <si>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</si>
  <si>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</si>
  <si>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</si>
  <si>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</si>
  <si>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</si>
  <si>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</si>
  <si>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</si>
  <si>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</si>
  <si>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</si>
  <si>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</si>
  <si>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</si>
  <si>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</si>
  <si>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</si>
  <si>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</si>
  <si>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</si>
  <si>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</si>
  <si>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</si>
  <si>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</si>
  <si>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</si>
  <si>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</si>
  <si>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</si>
  <si>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</si>
  <si>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</si>
  <si>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</si>
  <si>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</si>
  <si>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</si>
  <si>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</si>
  <si>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</si>
  <si>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</si>
  <si>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</si>
  <si>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</si>
  <si>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</si>
  <si>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</si>
  <si>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</si>
  <si>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</si>
  <si>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</si>
  <si>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</si>
  <si>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</si>
  <si>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</si>
  <si>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</si>
  <si>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</si>
  <si>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</si>
  <si>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</si>
  <si>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</si>
  <si>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</si>
  <si>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</si>
  <si>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</si>
  <si>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</si>
  <si>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</si>
  <si>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</si>
  <si>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</si>
  <si>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</si>
  <si>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</si>
  <si>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</si>
  <si>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</si>
  <si>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</si>
  <si>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</si>
  <si>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</si>
  <si>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</si>
  <si>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</si>
  <si>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</si>
  <si>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</si>
  <si>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</si>
  <si>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</si>
  <si>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</si>
  <si>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</si>
  <si>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</si>
  <si>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</si>
  <si>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</si>
  <si>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042 и део 049</t>
  </si>
  <si>
    <t>3. Учешћа у капиталу осталих правних лица и друге хартије од вредности расположиве за продају</t>
  </si>
  <si>
    <t>део 043, део 044 и део 049</t>
  </si>
  <si>
    <t>4. Дугорочни пласмани матичним и зависним правним лицима</t>
  </si>
  <si>
    <t>5. Дугорочни пласмани осталим повезаним правним лицима</t>
  </si>
  <si>
    <t>део 045 и део 049</t>
  </si>
  <si>
    <t>6. Дугорочни пласмани у земљи</t>
  </si>
  <si>
    <t>7. Дугорочни пласмани у иностранству</t>
  </si>
  <si>
    <t>046 и део 049</t>
  </si>
  <si>
    <t>8. Хартије од вредности које се држе до доспећа</t>
  </si>
  <si>
    <t>048 и део 049</t>
  </si>
  <si>
    <t>9. Остали дугорочни финансијски пласмани</t>
  </si>
  <si>
    <t>V. ДУГОРОЧНА ПОТРАЖИВАЊА (0035 + 0036 + 0037 + 0038 + 0039 + 0040 + 0041)</t>
  </si>
  <si>
    <t>050 и део 059</t>
  </si>
  <si>
    <t>1. Потраживања од матичног и зависних правних лица</t>
  </si>
  <si>
    <t>051 и део 059</t>
  </si>
  <si>
    <t>2. Потраживања од осталих повезаних лица</t>
  </si>
  <si>
    <t>052 и део 059</t>
  </si>
  <si>
    <t>3. Потраживања по основу продаје на робни кредит</t>
  </si>
  <si>
    <t>4. Потраживања за продају по уговорима о финансијском лизингу</t>
  </si>
  <si>
    <t>054 и део 059</t>
  </si>
  <si>
    <t>5. Потраживања по основу јемства</t>
  </si>
  <si>
    <t>055 и део 059</t>
  </si>
  <si>
    <t>6. Спорна и сумњива потраживања</t>
  </si>
  <si>
    <t>056 и део 059</t>
  </si>
  <si>
    <t>7. Остала дугорочна потраживања</t>
  </si>
  <si>
    <t>Г. ОБРТНА ИМОВИНА (0044 + 0051 + 0059 + 0060 + 0061 + 0062 + 0068 + 0069 + 0070)</t>
  </si>
  <si>
    <t>Класа 1</t>
  </si>
  <si>
    <t>I. ЗАЛИХЕ (0045 + 0046 + 0047 + 0048 + 0049 + 0050)</t>
  </si>
  <si>
    <t>1. Материјал, резервни делови, алат и ситан инвентар</t>
  </si>
  <si>
    <t>2. Недовршена производња и недовршене услуге</t>
  </si>
  <si>
    <t>3. Готови производи</t>
  </si>
  <si>
    <t>4. Роба</t>
  </si>
  <si>
    <t>5. Стална средства намењена продаји</t>
  </si>
  <si>
    <t>6. Плаћени аванси за залихе и услуге</t>
  </si>
  <si>
    <t>II. ПОТРАЖИВАЊА ПО ОСНОВУ ПРОДАЈЕ (0052 + 0053 + 0054 + 0055 + 0056 + 0057 + 0058)</t>
  </si>
  <si>
    <t>200 и део 209</t>
  </si>
  <si>
    <t>1. Купци у земљи – матична и зависна правна лица</t>
  </si>
  <si>
    <t>201 и део 209</t>
  </si>
  <si>
    <t>2. Купци у Иностранству – матична и зависна правна лица</t>
  </si>
  <si>
    <t>202 и део 209</t>
  </si>
  <si>
    <t>3. Купци у земљи – остала повезана правна лица</t>
  </si>
  <si>
    <t>203 и део 209</t>
  </si>
  <si>
    <t>4. Купци у иностранству – остала повезана правна лица</t>
  </si>
  <si>
    <t>204 и део 209</t>
  </si>
  <si>
    <t>5. Купци у земљи</t>
  </si>
  <si>
    <t>205 и део 209</t>
  </si>
  <si>
    <t>6. Купци у иностранству</t>
  </si>
  <si>
    <t>206 и део 209</t>
  </si>
  <si>
    <t>7. Остала потраживања по основу продаје</t>
  </si>
  <si>
    <t>III. ПОТРАЖИВАЊА ИЗ СПЕЦИФИЧНИХ ПОСЛОВА</t>
  </si>
  <si>
    <t>IV. ДРУГА ПОТРАЖИВАЊА</t>
  </si>
  <si>
    <t>V. ФИНАНСИЈСКА СРЕДСТВА КОЈА СЕ ВРЕДНУЈУ ПО ФЕР ВРЕДНОСТИ КРОЗ БИЛАНС УСПЕХА</t>
  </si>
  <si>
    <t>23 осим 236 и 237</t>
  </si>
  <si>
    <t>VI. КРАТКОРОЧНИ ФИНАНСИЈСКИ ПЛАСМАНИ (0063 + 0064 + 0065 + 0066 + 0067)</t>
  </si>
  <si>
    <t>230 и део 239</t>
  </si>
  <si>
    <t>1. Краткорочни кредити и пласмани – матична и зависна правна лица</t>
  </si>
  <si>
    <t>231 и део 239</t>
  </si>
  <si>
    <t>2. Краткорочни кредити и пласмани – остала повезана правна лица</t>
  </si>
  <si>
    <t>232 и део 239</t>
  </si>
  <si>
    <t>3. Краткорочни кредити и зајмови у земљи</t>
  </si>
  <si>
    <t>233 и део 239</t>
  </si>
  <si>
    <t>4. Краткорочни кредити и зајмови у иностранству</t>
  </si>
  <si>
    <t>234, 235, 238 и део 239</t>
  </si>
  <si>
    <t>5. Остали краткорочни финансијски пласмани</t>
  </si>
  <si>
    <t>VII. ГОТОВИНСКИ ЕКВИВАЛЕНТИ И ГОТОВИНА</t>
  </si>
  <si>
    <t>068</t>
  </si>
  <si>
    <t>VIII. ПОРЕЗ НА ДОДАТУ ВРЕДНОСТ</t>
  </si>
  <si>
    <t>28 осим 288</t>
  </si>
  <si>
    <t>IX. АКТИВНА ВРЕМЕНСКА РАЗГРАНИЧЕЊА</t>
  </si>
  <si>
    <t>Д. УКУПНА АКТИВА = ПОСЛОВНА ИМОВИНА (0001 + 0002 + 0042 + 0043)</t>
  </si>
  <si>
    <t>Ђ. ВАНБИЛАНСНА АКТИВА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</si>
  <si>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</si>
  <si>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</si>
  <si>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</si>
  <si>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</si>
  <si>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</si>
  <si>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</si>
  <si>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</si>
  <si>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</si>
  <si>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</si>
  <si>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</si>
  <si>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</si>
  <si>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</si>
  <si>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</si>
  <si>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</si>
  <si>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</si>
  <si>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</si>
  <si>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</si>
  <si>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</si>
  <si>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</si>
  <si>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</si>
  <si>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</si>
  <si>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</si>
  <si>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</si>
  <si>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</si>
  <si>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</si>
  <si>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</si>
  <si>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</si>
  <si>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</si>
  <si>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</si>
  <si>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</si>
  <si>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</si>
  <si>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</si>
  <si>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</si>
  <si>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</si>
  <si>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</si>
  <si>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</si>
  <si>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</si>
  <si>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</si>
  <si>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</si>
  <si>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</si>
  <si>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</si>
  <si>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</si>
  <si>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</si>
  <si>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</si>
  <si>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</si>
  <si>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</si>
  <si>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</si>
  <si>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</si>
  <si>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</si>
  <si>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</si>
  <si>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</si>
  <si>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</si>
  <si>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</si>
  <si>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</si>
  <si>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</si>
  <si>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</si>
  <si>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</si>
  <si>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</si>
  <si>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</si>
  <si>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</si>
  <si>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</si>
  <si>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</si>
  <si>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</si>
  <si>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</si>
  <si>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</si>
  <si>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</si>
  <si>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</si>
  <si>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</si>
  <si>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</si>
  <si>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</si>
  <si>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</si>
  <si>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</si>
  <si>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</si>
  <si>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</si>
  <si>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</si>
  <si>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</si>
  <si>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</si>
  <si>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</si>
  <si>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</si>
  <si>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</si>
  <si>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</si>
  <si>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</si>
  <si>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</si>
  <si>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</si>
  <si>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</si>
  <si>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</si>
  <si>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</si>
  <si>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</si>
  <si>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</si>
  <si>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</si>
  <si>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</si>
  <si>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</si>
  <si>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</si>
  <si>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</si>
  <si>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</si>
  <si>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</si>
  <si>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</si>
  <si>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</si>
  <si>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</si>
  <si>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</si>
  <si>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</si>
  <si>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</si>
  <si>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</si>
  <si>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</si>
  <si>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</si>
  <si>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</si>
  <si>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</si>
  <si>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</si>
  <si>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</si>
  <si>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</si>
  <si>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</si>
  <si>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</si>
  <si>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</si>
  <si>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</si>
  <si>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</si>
  <si>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</si>
  <si>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</si>
  <si>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</si>
  <si>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</si>
  <si>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</si>
  <si>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</si>
  <si>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</si>
  <si>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</si>
  <si>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</si>
  <si>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</si>
  <si>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</si>
  <si>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</si>
  <si>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</si>
  <si>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</si>
  <si>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</si>
  <si>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</si>
  <si>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</si>
  <si>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</si>
  <si>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</si>
  <si>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</si>
  <si>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</si>
  <si>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</si>
  <si>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</si>
  <si>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</si>
  <si>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</si>
  <si>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</si>
  <si>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</si>
  <si>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</si>
  <si>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</si>
  <si>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</si>
  <si>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</si>
  <si>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</si>
  <si>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</si>
  <si>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</si>
  <si>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</si>
  <si>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</si>
  <si>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</si>
  <si>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</si>
  <si>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</si>
  <si>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</si>
  <si>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</si>
  <si>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</si>
  <si>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</si>
  <si>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</si>
  <si>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</si>
  <si>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</si>
  <si>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</si>
  <si>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</si>
  <si>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</si>
  <si>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</si>
  <si>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</si>
  <si>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</si>
  <si>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</si>
  <si>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</si>
  <si>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</si>
  <si>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</si>
  <si>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</si>
  <si>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</si>
  <si>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</si>
  <si>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</si>
  <si>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</si>
  <si>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</si>
  <si>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</si>
  <si>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</si>
  <si>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</si>
  <si>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</si>
  <si>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</si>
  <si>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</si>
  <si>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</si>
  <si>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</si>
  <si>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</si>
  <si>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</si>
  <si>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</si>
  <si>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</si>
  <si>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</si>
  <si>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</si>
  <si>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</si>
  <si>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</si>
  <si>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</si>
  <si>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</si>
  <si>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</si>
  <si>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</si>
  <si>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</si>
  <si>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</si>
  <si>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</si>
  <si>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</si>
  <si>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</si>
  <si>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</si>
  <si>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</si>
  <si>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</si>
  <si>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</si>
  <si>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</si>
  <si>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</si>
  <si>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</si>
  <si>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 xml:space="preserve">                                                    Овлашћено лице: ____________________________________</t>
  </si>
  <si>
    <t>Oвлашћено лице: __________________________</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</si>
  <si>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</si>
  <si>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</si>
  <si>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</si>
  <si>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</si>
  <si>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</si>
  <si>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</si>
  <si>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</si>
  <si>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</si>
  <si>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</si>
  <si>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</si>
  <si>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</si>
  <si>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</si>
  <si>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</si>
  <si>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</si>
  <si>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</si>
  <si>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</si>
  <si>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</si>
  <si>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</si>
  <si>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</si>
  <si>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</si>
  <si>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</si>
  <si>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</si>
  <si>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</si>
  <si>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</si>
  <si>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</si>
  <si>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</si>
  <si>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</si>
  <si>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</si>
  <si>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</si>
  <si>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</si>
  <si>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</si>
  <si>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</si>
  <si>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</si>
  <si>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</si>
  <si>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</si>
  <si>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</si>
  <si>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</si>
  <si>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</si>
  <si>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</si>
  <si>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</si>
  <si>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</si>
  <si>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</si>
  <si>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</si>
  <si>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</si>
  <si>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</si>
  <si>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</si>
  <si>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</si>
  <si>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</si>
  <si>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</si>
  <si>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</si>
  <si>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</si>
  <si>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</si>
  <si>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</si>
  <si>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</si>
  <si>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</si>
  <si>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</si>
  <si>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</si>
  <si>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</si>
  <si>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</si>
  <si>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</si>
  <si>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</si>
  <si>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</si>
  <si>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</si>
  <si>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</si>
  <si>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</si>
  <si>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</si>
  <si>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</si>
  <si>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</si>
  <si>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</si>
  <si>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</si>
  <si>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</si>
  <si>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</si>
  <si>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</si>
  <si>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</si>
  <si>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</si>
  <si>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</si>
  <si>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</si>
  <si>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</si>
  <si>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</si>
  <si>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</si>
  <si>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</si>
  <si>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</si>
  <si>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</si>
  <si>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</si>
  <si>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</si>
  <si>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</si>
  <si>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</si>
  <si>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</si>
  <si>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</si>
  <si>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</si>
  <si>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</si>
  <si>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</si>
  <si>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</si>
  <si>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</si>
  <si>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</si>
  <si>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Предузеће: ЈКП "Чистоћа и зеленило" Суботица</t>
  </si>
  <si>
    <t>Матични број: 08065136</t>
  </si>
  <si>
    <t>Реализација 
01.01-31.12.2018.      Претходна година</t>
  </si>
  <si>
    <t>План за
01.01-31.12.2019.             Текућа година</t>
  </si>
  <si>
    <t>22a</t>
  </si>
  <si>
    <t>Накнаде и отпремнине у поступку рационализације</t>
  </si>
  <si>
    <t>23а</t>
  </si>
  <si>
    <t>27а</t>
  </si>
  <si>
    <t>Солидарна помоћ запосленима ради ублажавања неповољног материјалног положаја</t>
  </si>
  <si>
    <t>30</t>
  </si>
  <si>
    <t>Накнаде за неискоришћени годишнји одмор</t>
  </si>
  <si>
    <t>01.01. - 30.06.2019.</t>
  </si>
  <si>
    <t xml:space="preserve">Индекс 
 реализација 01.01. -30.06./                           план 01.01. -30.06. </t>
  </si>
  <si>
    <t>Датум: 30.07.2019.</t>
  </si>
  <si>
    <t>Предузеће: ЈКП "Чистоћа и зеленило"</t>
  </si>
  <si>
    <t>Одређено</t>
  </si>
  <si>
    <t>Пензија</t>
  </si>
  <si>
    <t>Споразум</t>
  </si>
  <si>
    <t>Технолошки вишак</t>
  </si>
  <si>
    <t>Отказ</t>
  </si>
  <si>
    <t>Мировање радног односа</t>
  </si>
  <si>
    <t>Смрт</t>
  </si>
  <si>
    <t>Преведени са одређено на неодређено време</t>
  </si>
  <si>
    <t>Враћен на рад</t>
  </si>
  <si>
    <t>Замена</t>
  </si>
  <si>
    <t>Повећан обим - сезонски послови</t>
  </si>
  <si>
    <t>Јавни радови</t>
  </si>
  <si>
    <t>Уговор о делу</t>
  </si>
  <si>
    <t>Стање на дан 30.06.2019.**</t>
  </si>
  <si>
    <t>Скупљање, одвожење и депоновање отпада из индивидуалних објеката</t>
  </si>
  <si>
    <t>Скупљање, одвожење и депоновање отпада из стамбених зграда</t>
  </si>
  <si>
    <t>Скупљање, одвожење и депоновање отпада из пословних простора</t>
  </si>
  <si>
    <t xml:space="preserve">Скупљање, одвожење и депоновање отпада у насељеним местима у којима корисници услуга одлажу чврсти отпад у типским пластичним врећама </t>
  </si>
  <si>
    <t>Сакупљање, одвожење и депоновање отпада у насељеним местима у којима се услуга обрачунава по домаћинству</t>
  </si>
  <si>
    <t xml:space="preserve">Датум: 30.07.2019.                                                                                                                                           </t>
  </si>
  <si>
    <t>Претходна година
2018</t>
  </si>
  <si>
    <t>План за период 01.01-31.12.2019. текућа година</t>
  </si>
  <si>
    <t>Период од 01.01. до 31.03.2019.</t>
  </si>
  <si>
    <t>Период од 01.01. до 30.09.2019.</t>
  </si>
  <si>
    <t>Период од 01.01. до 31.12.2019.</t>
  </si>
  <si>
    <t>Период од 01.01. до 30.06.2019.</t>
  </si>
  <si>
    <t>План за
01.01-31.12.2018.             Претходна  година</t>
  </si>
  <si>
    <t>Удружење "Суботичке њушкице" Суботица</t>
  </si>
  <si>
    <t>01.01.-31.03.2019.</t>
  </si>
  <si>
    <t>01.01.-30.06.2019.</t>
  </si>
  <si>
    <t>01.01.-30.09.2019.</t>
  </si>
  <si>
    <t>01.01.-31.12.2019.</t>
  </si>
  <si>
    <t>Набавка радних возила и машина</t>
  </si>
  <si>
    <t>Рачунарска опрема и софтвер</t>
  </si>
  <si>
    <t xml:space="preserve">Канцеларијски намештај </t>
  </si>
  <si>
    <t>Остала опрема</t>
  </si>
  <si>
    <t>Радови на пословним објектима</t>
  </si>
  <si>
    <t>Пројекти</t>
  </si>
  <si>
    <t>Индекс 
 реализација 01.01. -30.06.2019./                    план 01.01. -30.06.2019.</t>
  </si>
  <si>
    <t>Предузеће:јкп "Чистоћа и зеленило " Суботица</t>
  </si>
  <si>
    <t>Матични број:08065136</t>
  </si>
  <si>
    <t>Плански курс:_117,7585</t>
  </si>
  <si>
    <t>Стање кредитне задужености .
на 30.06.2019. године у оригиналној валути</t>
  </si>
  <si>
    <t>Стање кредитне задужености 
на 30.06.2019.  године у динарима</t>
  </si>
  <si>
    <t>Чистилица Dulevo</t>
  </si>
  <si>
    <t>eur</t>
  </si>
  <si>
    <t>не</t>
  </si>
  <si>
    <t>2015.</t>
  </si>
  <si>
    <t>02.12.2019.</t>
  </si>
  <si>
    <t>08.12.2015.</t>
  </si>
  <si>
    <t>04.01.2016.</t>
  </si>
  <si>
    <t xml:space="preserve">Датум: 30.07.2019.                                                                                                                                              </t>
  </si>
  <si>
    <t>Стање на дан 31.12.2018.*</t>
  </si>
  <si>
    <t xml:space="preserve">Датум: 30.07.2019.                                                                                                                                               </t>
  </si>
  <si>
    <t>ФК "Раднички 1905" Бајмок</t>
  </si>
  <si>
    <t>Помоћ ради функционисања  рада удружења</t>
  </si>
  <si>
    <t>ФК "Солид" Суботица</t>
  </si>
  <si>
    <t>Помоћ поводом одржавања 14. Видовданског турнира у фудбалу</t>
  </si>
  <si>
    <t>Помоћ ради функционисања  рада клуба</t>
  </si>
  <si>
    <t>БИЛАНС УСПЕХА за период 01.01 - 30.06.2019.</t>
  </si>
  <si>
    <t xml:space="preserve"> 01.01 - 30.06.2019.</t>
  </si>
  <si>
    <t xml:space="preserve">Индекс 
 реализација                    01.01. -  30.06./                   план 01.01. - 30.06. </t>
  </si>
  <si>
    <t>БИЛАНС СТАЊА  на дан 30.06.2019.</t>
  </si>
  <si>
    <t>Стање на дан 
31.12.2018.
Претходна година</t>
  </si>
  <si>
    <t>Планирано стање 
на дан 31.12.2019. Текућа година</t>
  </si>
  <si>
    <t>30.06.2019.</t>
  </si>
  <si>
    <t xml:space="preserve">Индекс реализација 30.06.2019./                  план 30.06.2019. </t>
  </si>
  <si>
    <t>0001</t>
  </si>
  <si>
    <t>0002</t>
  </si>
  <si>
    <t>0003</t>
  </si>
  <si>
    <t>0004</t>
  </si>
  <si>
    <t>0005</t>
  </si>
  <si>
    <t>0006</t>
  </si>
  <si>
    <t>0007</t>
  </si>
  <si>
    <t>0008</t>
  </si>
  <si>
    <t>0009</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</si>
  <si>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</si>
  <si>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</si>
  <si>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</si>
  <si>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</si>
  <si>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</si>
  <si>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</si>
  <si>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</si>
  <si>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</si>
  <si>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</si>
  <si>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</si>
  <si>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</si>
  <si>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</si>
  <si>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</si>
  <si>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</si>
  <si>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</si>
  <si>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</si>
  <si>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</si>
  <si>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</si>
  <si>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</si>
  <si>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</si>
  <si>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</si>
  <si>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</si>
  <si>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</si>
  <si>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</si>
  <si>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</si>
  <si>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</si>
  <si>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</si>
  <si>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</si>
  <si>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</si>
  <si>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</si>
  <si>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</si>
  <si>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</si>
  <si>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</si>
  <si>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</si>
  <si>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</si>
  <si>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</si>
  <si>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</si>
  <si>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</si>
  <si>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</si>
  <si>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</si>
  <si>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</si>
  <si>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</si>
  <si>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</si>
  <si>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</si>
  <si>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</si>
  <si>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</si>
  <si>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</si>
  <si>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</si>
  <si>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</si>
  <si>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</si>
  <si>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</si>
  <si>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</si>
  <si>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</si>
  <si>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</si>
  <si>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</si>
  <si>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</si>
  <si>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</si>
  <si>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</si>
  <si>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</si>
  <si>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</si>
  <si>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</si>
  <si>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</si>
  <si>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у периоду од 01.01. до 30.06. 2019. године</t>
  </si>
  <si>
    <t xml:space="preserve">Индекс 
 реализација                    01.01. - 30.06./                   план 01.01. - 30.06. </t>
  </si>
  <si>
    <t>I-00-400-19/2018</t>
  </si>
  <si>
    <t>29.11.2018.</t>
  </si>
  <si>
    <t>I-00-400-26/2017</t>
  </si>
  <si>
    <t>30.11.2017.</t>
  </si>
  <si>
    <t>I-00-022-164/2016</t>
  </si>
  <si>
    <t>12.10.2016.</t>
  </si>
  <si>
    <t xml:space="preserve">Датум: 30.07.2019.                                                                                                                                                </t>
  </si>
  <si>
    <t>31.12.2018. (претходна година)</t>
  </si>
  <si>
    <t>ТЕКУЋИ РАЧУН</t>
  </si>
  <si>
    <t>ИНТЕСА, НЛБ, КОМЕРЦИЈАЛНА, УПРАВА ЗА ТРЕЗОР, ВОЈВОЂАНСКА БАНКА</t>
  </si>
  <si>
    <t>ИЗДВОЈЕНИ РАЧУНИ</t>
  </si>
  <si>
    <t>БАНКА ИНТЕСА</t>
  </si>
  <si>
    <t>БЛАГАЈНА, ЧЕКОВИ, ПЛАТНЕ КАРТИЦЕ</t>
  </si>
  <si>
    <t>31.03.2019.</t>
  </si>
  <si>
    <t>30.09.2019.</t>
  </si>
  <si>
    <t>31.12.2019.</t>
  </si>
  <si>
    <t xml:space="preserve">      на дан 30.06.2019.</t>
  </si>
</sst>
</file>

<file path=xl/styles.xml><?xml version="1.0" encoding="utf-8"?>
<styleSheet xmlns="http://schemas.openxmlformats.org/spreadsheetml/2006/main">
  <numFmts count="33">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 numFmtId="188" formatCode="dd/mm/yyyy;@"/>
  </numFmts>
  <fonts count="74">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sz val="12"/>
      <name val="Calibri"/>
      <family val="2"/>
    </font>
    <font>
      <sz val="11"/>
      <color indexed="8"/>
      <name val="Times New Roman"/>
      <family val="1"/>
    </font>
    <font>
      <sz val="14"/>
      <name val="Arial"/>
      <family val="2"/>
    </font>
    <font>
      <sz val="1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b/>
      <sz val="14"/>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color indexed="63"/>
      </right>
      <top style="thin"/>
      <bottom style="thin"/>
    </border>
    <border>
      <left style="thin"/>
      <right style="medium"/>
      <top style="medium"/>
      <bottom style="thin"/>
    </border>
    <border>
      <left style="thin"/>
      <right style="thin"/>
      <top>
        <color indexed="63"/>
      </top>
      <bottom style="medium"/>
    </border>
    <border>
      <left style="thin"/>
      <right style="thin"/>
      <top>
        <color indexed="63"/>
      </top>
      <bottom>
        <color indexed="63"/>
      </bottom>
    </border>
    <border>
      <left>
        <color indexed="63"/>
      </left>
      <right style="thin"/>
      <top>
        <color indexed="63"/>
      </top>
      <bottom style="thin"/>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color indexed="63"/>
      </left>
      <right>
        <color indexed="63"/>
      </right>
      <top>
        <color indexed="63"/>
      </top>
      <bottom style="medium"/>
    </border>
    <border>
      <left>
        <color indexed="63"/>
      </left>
      <right style="thin"/>
      <top style="thin"/>
      <bottom style="medium"/>
    </border>
    <border>
      <left style="medium"/>
      <right style="medium"/>
      <top>
        <color indexed="63"/>
      </top>
      <bottom style="medium"/>
    </border>
    <border>
      <left>
        <color indexed="63"/>
      </left>
      <right style="medium"/>
      <top style="medium"/>
      <bottom style="medium"/>
    </border>
    <border>
      <left style="medium"/>
      <right style="medium"/>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style="medium"/>
    </border>
    <border>
      <left>
        <color indexed="63"/>
      </left>
      <right style="medium"/>
      <top style="medium"/>
      <bottom style="thin"/>
    </border>
    <border>
      <left>
        <color indexed="63"/>
      </left>
      <right style="medium"/>
      <top>
        <color indexed="63"/>
      </top>
      <bottom style="thin"/>
    </border>
    <border>
      <left>
        <color indexed="63"/>
      </left>
      <right style="medium"/>
      <top>
        <color indexed="63"/>
      </top>
      <bottom style="medium"/>
    </border>
    <border>
      <left style="thin"/>
      <right>
        <color indexed="63"/>
      </right>
      <top>
        <color indexed="63"/>
      </top>
      <bottom style="thin"/>
    </border>
    <border>
      <left>
        <color indexed="63"/>
      </left>
      <right style="medium"/>
      <top style="thin"/>
      <bottom style="thin"/>
    </border>
    <border>
      <left style="thin"/>
      <right style="medium"/>
      <top>
        <color indexed="63"/>
      </top>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thin"/>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style="medium"/>
      <right>
        <color indexed="63"/>
      </right>
      <top style="medium"/>
      <bottom style="medium"/>
    </border>
    <border>
      <left style="medium"/>
      <right>
        <color indexed="63"/>
      </right>
      <top style="thin"/>
      <bottom style="medium"/>
    </border>
    <border>
      <left>
        <color indexed="63"/>
      </left>
      <right style="medium"/>
      <top style="thin"/>
      <bottom style="mediu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0" borderId="0">
      <alignment/>
      <protection/>
    </xf>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6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0" fontId="11" fillId="32" borderId="10" xfId="57" applyFont="1" applyFill="1" applyBorder="1" applyAlignment="1">
      <alignment horizontal="left" wrapText="1"/>
      <protection/>
    </xf>
    <xf numFmtId="3" fontId="11" fillId="0" borderId="10" xfId="0" applyNumberFormat="1" applyFont="1" applyFill="1" applyBorder="1" applyAlignment="1">
      <alignment horizontal="right" vertical="center" wrapText="1"/>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67" fillId="0" borderId="10" xfId="0" applyFont="1" applyBorder="1" applyAlignment="1">
      <alignment horizontal="center" vertical="center"/>
    </xf>
    <xf numFmtId="0" fontId="6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68" fillId="0" borderId="11" xfId="0" applyFont="1" applyBorder="1" applyAlignment="1">
      <alignment vertical="center" wrapText="1"/>
    </xf>
    <xf numFmtId="0" fontId="69" fillId="0" borderId="10" xfId="0" applyFont="1" applyBorder="1" applyAlignment="1">
      <alignment horizontal="center" vertical="center" wrapText="1"/>
    </xf>
    <xf numFmtId="0" fontId="69" fillId="0" borderId="11" xfId="0" applyFont="1" applyBorder="1" applyAlignment="1">
      <alignment vertical="center" wrapText="1"/>
    </xf>
    <xf numFmtId="0" fontId="68" fillId="0" borderId="12" xfId="0" applyFont="1" applyBorder="1" applyAlignment="1">
      <alignment vertical="center" wrapText="1"/>
    </xf>
    <xf numFmtId="0" fontId="69"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12" fillId="0" borderId="0" xfId="0" applyFont="1" applyAlignment="1">
      <alignment horizontal="right"/>
    </xf>
    <xf numFmtId="0" fontId="2" fillId="0" borderId="17" xfId="0" applyFont="1" applyBorder="1" applyAlignment="1">
      <alignment horizontal="center" vertical="center" wrapText="1"/>
    </xf>
    <xf numFmtId="0" fontId="68" fillId="0" borderId="17" xfId="0" applyFont="1" applyBorder="1" applyAlignment="1">
      <alignment vertical="center" wrapText="1"/>
    </xf>
    <xf numFmtId="0" fontId="69"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2" fillId="0" borderId="25" xfId="0" applyFont="1" applyBorder="1" applyAlignment="1">
      <alignment/>
    </xf>
    <xf numFmtId="0" fontId="14" fillId="0" borderId="15" xfId="0" applyFont="1" applyBorder="1" applyAlignment="1">
      <alignment horizontal="center" vertical="center" wrapText="1"/>
    </xf>
    <xf numFmtId="0" fontId="67" fillId="0" borderId="15" xfId="0" applyFont="1" applyBorder="1" applyAlignment="1">
      <alignment horizontal="center" vertical="center"/>
    </xf>
    <xf numFmtId="0" fontId="67" fillId="0" borderId="11" xfId="0" applyFont="1" applyBorder="1" applyAlignment="1">
      <alignment horizontal="center" vertical="center" wrapText="1"/>
    </xf>
    <xf numFmtId="0" fontId="67" fillId="0" borderId="15" xfId="0" applyFont="1" applyBorder="1" applyAlignment="1">
      <alignment/>
    </xf>
    <xf numFmtId="0" fontId="67" fillId="0" borderId="12" xfId="0" applyFont="1" applyBorder="1" applyAlignment="1">
      <alignment horizontal="center" vertical="center" wrapText="1"/>
    </xf>
    <xf numFmtId="0" fontId="67" fillId="0" borderId="13" xfId="0" applyFont="1" applyBorder="1" applyAlignment="1">
      <alignment/>
    </xf>
    <xf numFmtId="0" fontId="67" fillId="0" borderId="14" xfId="0" applyFont="1" applyBorder="1" applyAlignment="1">
      <alignment/>
    </xf>
    <xf numFmtId="0" fontId="2" fillId="0" borderId="26" xfId="0" applyFont="1" applyBorder="1" applyAlignment="1">
      <alignment/>
    </xf>
    <xf numFmtId="0" fontId="14" fillId="0" borderId="11" xfId="0" applyFont="1" applyBorder="1" applyAlignment="1">
      <alignment horizontal="center" vertical="center" wrapText="1"/>
    </xf>
    <xf numFmtId="0" fontId="67" fillId="0" borderId="11" xfId="0" applyFont="1" applyBorder="1" applyAlignment="1">
      <alignment horizontal="center" vertical="center"/>
    </xf>
    <xf numFmtId="0" fontId="67" fillId="0" borderId="11" xfId="0" applyFont="1" applyBorder="1" applyAlignment="1">
      <alignment/>
    </xf>
    <xf numFmtId="0" fontId="67"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4" borderId="10" xfId="0" applyFont="1" applyFill="1" applyBorder="1" applyAlignment="1">
      <alignment horizontal="center" wrapText="1"/>
    </xf>
    <xf numFmtId="0" fontId="2" fillId="34" borderId="10" xfId="0" applyFont="1" applyFill="1" applyBorder="1" applyAlignment="1">
      <alignment horizontal="center" wrapText="1"/>
    </xf>
    <xf numFmtId="0" fontId="2" fillId="34" borderId="11" xfId="0" applyFont="1" applyFill="1" applyBorder="1" applyAlignment="1">
      <alignment horizontal="center" wrapText="1"/>
    </xf>
    <xf numFmtId="0" fontId="11" fillId="34"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8" xfId="0" applyFont="1" applyBorder="1" applyAlignment="1">
      <alignment/>
    </xf>
    <xf numFmtId="0" fontId="1" fillId="0" borderId="16"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6" xfId="0" applyFont="1" applyBorder="1" applyAlignment="1">
      <alignment/>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2" xfId="0" applyFont="1" applyBorder="1" applyAlignment="1">
      <alignment/>
    </xf>
    <xf numFmtId="0" fontId="8" fillId="0" borderId="29" xfId="0" applyFont="1" applyBorder="1" applyAlignment="1">
      <alignment/>
    </xf>
    <xf numFmtId="0" fontId="1" fillId="0" borderId="31" xfId="0" applyFont="1" applyBorder="1" applyAlignment="1">
      <alignment/>
    </xf>
    <xf numFmtId="0" fontId="2" fillId="0" borderId="33" xfId="0" applyFont="1" applyBorder="1" applyAlignment="1">
      <alignment horizontal="center" vertical="center" wrapText="1"/>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9"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4" xfId="57" applyFont="1" applyBorder="1" applyAlignment="1">
      <alignment horizontal="center" vertical="center" wrapText="1"/>
      <protection/>
    </xf>
    <xf numFmtId="0" fontId="14" fillId="0" borderId="34"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5" borderId="11" xfId="57" applyFont="1" applyFill="1" applyBorder="1" applyAlignment="1">
      <alignment vertical="center" wrapText="1"/>
      <protection/>
    </xf>
    <xf numFmtId="0" fontId="13" fillId="35" borderId="34" xfId="57" applyFont="1" applyFill="1" applyBorder="1" applyAlignment="1">
      <alignment horizontal="center" vertical="center" wrapText="1"/>
      <protection/>
    </xf>
    <xf numFmtId="0" fontId="14" fillId="0" borderId="0" xfId="57" applyFont="1" applyAlignment="1">
      <alignment horizontal="right"/>
      <protection/>
    </xf>
    <xf numFmtId="3" fontId="1" fillId="0" borderId="15" xfId="0" applyNumberFormat="1" applyFont="1" applyBorder="1" applyAlignment="1">
      <alignment horizontal="center" vertical="center" wrapText="1"/>
    </xf>
    <xf numFmtId="3" fontId="12" fillId="0" borderId="19"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1" fillId="0" borderId="19"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1" fillId="0" borderId="10" xfId="0" applyNumberFormat="1" applyFont="1" applyBorder="1" applyAlignment="1">
      <alignment horizontal="right" vertical="center"/>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2" fillId="0" borderId="13" xfId="0" applyNumberFormat="1" applyFont="1" applyFill="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Border="1" applyAlignment="1">
      <alignment horizontal="right" vertical="center" wrapText="1"/>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 fontId="1" fillId="33" borderId="10" xfId="0" applyNumberFormat="1" applyFont="1" applyFill="1" applyBorder="1" applyAlignment="1">
      <alignment horizontal="right"/>
    </xf>
    <xf numFmtId="3" fontId="1" fillId="33" borderId="35" xfId="0" applyNumberFormat="1" applyFont="1" applyFill="1" applyBorder="1" applyAlignment="1">
      <alignment horizontal="right"/>
    </xf>
    <xf numFmtId="3" fontId="2" fillId="0" borderId="35" xfId="0" applyNumberFormat="1" applyFont="1" applyBorder="1" applyAlignment="1">
      <alignment horizontal="right"/>
    </xf>
    <xf numFmtId="3" fontId="2" fillId="34" borderId="10" xfId="0" applyNumberFormat="1" applyFont="1" applyFill="1" applyBorder="1" applyAlignment="1">
      <alignment horizontal="right"/>
    </xf>
    <xf numFmtId="3" fontId="2" fillId="0" borderId="13" xfId="0" applyNumberFormat="1" applyFont="1" applyBorder="1" applyAlignment="1">
      <alignment horizontal="right"/>
    </xf>
    <xf numFmtId="0" fontId="2" fillId="0" borderId="36" xfId="0" applyFont="1" applyBorder="1" applyAlignment="1">
      <alignment horizontal="center" vertical="top" wrapText="1"/>
    </xf>
    <xf numFmtId="0" fontId="2" fillId="0" borderId="15" xfId="0" applyFont="1" applyBorder="1" applyAlignment="1">
      <alignment horizontal="center" vertical="top" wrapText="1"/>
    </xf>
    <xf numFmtId="0" fontId="2" fillId="0" borderId="13" xfId="0" applyFont="1" applyBorder="1" applyAlignment="1">
      <alignment horizontal="justify" vertical="top" wrapText="1"/>
    </xf>
    <xf numFmtId="0" fontId="2" fillId="0" borderId="13" xfId="0" applyFont="1" applyBorder="1" applyAlignment="1">
      <alignment horizontal="center" vertical="top" wrapText="1"/>
    </xf>
    <xf numFmtId="3" fontId="2" fillId="0" borderId="10" xfId="0" applyNumberFormat="1" applyFont="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34" xfId="0" applyNumberFormat="1" applyFont="1" applyBorder="1" applyAlignment="1">
      <alignment/>
    </xf>
    <xf numFmtId="3" fontId="2" fillId="0" borderId="37" xfId="0" applyNumberFormat="1" applyFont="1" applyBorder="1" applyAlignment="1">
      <alignment/>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6" xfId="0" applyFont="1" applyBorder="1" applyAlignment="1">
      <alignment horizontal="center" vertical="center" wrapText="1"/>
    </xf>
    <xf numFmtId="0" fontId="12" fillId="0" borderId="15" xfId="0" applyFont="1" applyBorder="1" applyAlignment="1">
      <alignment/>
    </xf>
    <xf numFmtId="0" fontId="12" fillId="0" borderId="34" xfId="0" applyFont="1" applyBorder="1" applyAlignment="1">
      <alignment/>
    </xf>
    <xf numFmtId="0" fontId="12" fillId="0" borderId="21" xfId="0" applyFont="1" applyBorder="1" applyAlignment="1">
      <alignment/>
    </xf>
    <xf numFmtId="0" fontId="12" fillId="0" borderId="38" xfId="0" applyFont="1" applyBorder="1" applyAlignment="1">
      <alignment/>
    </xf>
    <xf numFmtId="49" fontId="12" fillId="0" borderId="39" xfId="0" applyNumberFormat="1" applyFont="1" applyBorder="1" applyAlignment="1">
      <alignment horizontal="center" vertical="center"/>
    </xf>
    <xf numFmtId="49" fontId="12" fillId="0" borderId="27" xfId="0" applyNumberFormat="1" applyFont="1" applyBorder="1" applyAlignment="1">
      <alignment horizontal="center" vertical="center"/>
    </xf>
    <xf numFmtId="49" fontId="12" fillId="0" borderId="40" xfId="0" applyNumberFormat="1" applyFont="1" applyBorder="1" applyAlignment="1">
      <alignment horizontal="center" vertical="center"/>
    </xf>
    <xf numFmtId="49" fontId="16" fillId="0" borderId="41" xfId="0" applyNumberFormat="1" applyFont="1" applyBorder="1" applyAlignment="1">
      <alignment horizontal="center" vertical="center" wrapText="1"/>
    </xf>
    <xf numFmtId="49" fontId="16" fillId="0" borderId="40" xfId="0" applyNumberFormat="1" applyFont="1" applyBorder="1" applyAlignment="1">
      <alignment horizontal="center" vertical="center" wrapText="1"/>
    </xf>
    <xf numFmtId="0" fontId="16" fillId="0" borderId="42" xfId="0" applyFont="1" applyBorder="1" applyAlignment="1">
      <alignment horizontal="center" vertical="center" wrapText="1"/>
    </xf>
    <xf numFmtId="0" fontId="16" fillId="0" borderId="43" xfId="0" applyFont="1" applyBorder="1" applyAlignment="1">
      <alignment horizontal="center" vertical="center" wrapText="1"/>
    </xf>
    <xf numFmtId="0" fontId="12" fillId="35" borderId="14" xfId="0" applyFont="1" applyFill="1" applyBorder="1" applyAlignment="1">
      <alignment/>
    </xf>
    <xf numFmtId="0" fontId="12" fillId="34" borderId="38" xfId="0" applyFont="1" applyFill="1" applyBorder="1" applyAlignment="1">
      <alignment/>
    </xf>
    <xf numFmtId="0" fontId="12" fillId="34" borderId="13" xfId="0" applyFont="1" applyFill="1" applyBorder="1" applyAlignment="1">
      <alignment/>
    </xf>
    <xf numFmtId="0" fontId="12" fillId="34" borderId="37" xfId="0" applyFont="1" applyFill="1" applyBorder="1" applyAlignment="1">
      <alignment/>
    </xf>
    <xf numFmtId="49" fontId="12" fillId="0" borderId="11" xfId="0" applyNumberFormat="1" applyFont="1" applyBorder="1" applyAlignment="1">
      <alignment horizontal="center" vertical="center"/>
    </xf>
    <xf numFmtId="49" fontId="12" fillId="35" borderId="12" xfId="0" applyNumberFormat="1" applyFont="1" applyFill="1" applyBorder="1" applyAlignment="1">
      <alignment horizontal="center" vertical="center"/>
    </xf>
    <xf numFmtId="0" fontId="14" fillId="0" borderId="0" xfId="57" applyFont="1" applyAlignment="1">
      <alignment wrapText="1"/>
      <protection/>
    </xf>
    <xf numFmtId="0" fontId="11" fillId="0" borderId="0" xfId="0" applyFont="1" applyBorder="1" applyAlignment="1">
      <alignment/>
    </xf>
    <xf numFmtId="0" fontId="2" fillId="0" borderId="0" xfId="0" applyFont="1" applyBorder="1" applyAlignment="1">
      <alignment horizontal="center" vertical="center"/>
    </xf>
    <xf numFmtId="0" fontId="2" fillId="0" borderId="26"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0" fontId="2" fillId="0" borderId="0" xfId="0" applyFont="1" applyAlignment="1">
      <alignment horizontal="center" wrapText="1"/>
    </xf>
    <xf numFmtId="0" fontId="2" fillId="0" borderId="34" xfId="0" applyFont="1" applyBorder="1" applyAlignment="1">
      <alignment/>
    </xf>
    <xf numFmtId="0" fontId="70" fillId="0" borderId="0" xfId="0" applyFont="1" applyAlignment="1">
      <alignment/>
    </xf>
    <xf numFmtId="0" fontId="70" fillId="0" borderId="0" xfId="0" applyFont="1" applyFill="1" applyBorder="1" applyAlignment="1">
      <alignment horizontal="center" vertical="center" wrapText="1"/>
    </xf>
    <xf numFmtId="0" fontId="70" fillId="0" borderId="0" xfId="0" applyFont="1" applyBorder="1" applyAlignment="1">
      <alignment horizontal="right"/>
    </xf>
    <xf numFmtId="0" fontId="70" fillId="0" borderId="0" xfId="0" applyFont="1" applyBorder="1" applyAlignment="1">
      <alignment/>
    </xf>
    <xf numFmtId="0" fontId="70" fillId="0" borderId="44"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45" xfId="0" applyNumberFormat="1" applyFont="1" applyFill="1" applyBorder="1" applyAlignment="1" applyProtection="1">
      <alignment horizontal="center" vertical="center" wrapText="1"/>
      <protection/>
    </xf>
    <xf numFmtId="49" fontId="15" fillId="33" borderId="42" xfId="0" applyNumberFormat="1" applyFont="1" applyFill="1" applyBorder="1" applyAlignment="1" applyProtection="1">
      <alignment horizontal="center" vertical="center" wrapText="1"/>
      <protection/>
    </xf>
    <xf numFmtId="0" fontId="70" fillId="33" borderId="46" xfId="0" applyFont="1" applyFill="1" applyBorder="1" applyAlignment="1">
      <alignment horizontal="right" vertical="center"/>
    </xf>
    <xf numFmtId="0" fontId="70" fillId="33" borderId="46" xfId="0" applyFont="1" applyFill="1" applyBorder="1" applyAlignment="1">
      <alignment/>
    </xf>
    <xf numFmtId="49" fontId="15" fillId="33" borderId="47" xfId="0" applyNumberFormat="1" applyFont="1" applyFill="1" applyBorder="1" applyAlignment="1" applyProtection="1">
      <alignment horizontal="center" vertical="center" wrapText="1"/>
      <protection/>
    </xf>
    <xf numFmtId="0" fontId="26" fillId="33" borderId="42" xfId="0" applyFont="1" applyFill="1" applyBorder="1" applyAlignment="1" applyProtection="1">
      <alignment horizontal="center" vertical="center" wrapText="1"/>
      <protection/>
    </xf>
    <xf numFmtId="0" fontId="70" fillId="0" borderId="48" xfId="0" applyFont="1" applyBorder="1" applyAlignment="1">
      <alignment horizontal="center" vertical="center"/>
    </xf>
    <xf numFmtId="0" fontId="70" fillId="0" borderId="33" xfId="0" applyFont="1" applyBorder="1" applyAlignment="1">
      <alignment horizontal="center" vertical="center"/>
    </xf>
    <xf numFmtId="0" fontId="71" fillId="0" borderId="0" xfId="0" applyFont="1" applyAlignment="1">
      <alignment/>
    </xf>
    <xf numFmtId="0" fontId="70" fillId="0" borderId="44" xfId="0" applyFont="1" applyBorder="1" applyAlignment="1">
      <alignment horizontal="right"/>
    </xf>
    <xf numFmtId="3" fontId="70" fillId="33" borderId="49" xfId="0" applyNumberFormat="1" applyFont="1" applyFill="1" applyBorder="1" applyAlignment="1">
      <alignment/>
    </xf>
    <xf numFmtId="3" fontId="70" fillId="33" borderId="32" xfId="0" applyNumberFormat="1" applyFont="1" applyFill="1" applyBorder="1" applyAlignment="1">
      <alignment/>
    </xf>
    <xf numFmtId="3" fontId="70" fillId="33" borderId="50" xfId="0" applyNumberFormat="1" applyFont="1" applyFill="1" applyBorder="1" applyAlignment="1">
      <alignment/>
    </xf>
    <xf numFmtId="3" fontId="70" fillId="33" borderId="22" xfId="0" applyNumberFormat="1" applyFont="1" applyFill="1" applyBorder="1" applyAlignment="1">
      <alignment/>
    </xf>
    <xf numFmtId="0" fontId="70" fillId="0" borderId="26" xfId="0" applyFont="1" applyBorder="1" applyAlignment="1">
      <alignment horizontal="right"/>
    </xf>
    <xf numFmtId="0" fontId="72" fillId="0" borderId="0" xfId="0" applyFont="1" applyAlignment="1">
      <alignment vertical="center"/>
    </xf>
    <xf numFmtId="0" fontId="70" fillId="0" borderId="43" xfId="0" applyFont="1" applyBorder="1" applyAlignment="1">
      <alignment horizontal="center" vertical="center"/>
    </xf>
    <xf numFmtId="0" fontId="70" fillId="0" borderId="0" xfId="0" applyFont="1" applyFill="1" applyBorder="1" applyAlignment="1">
      <alignment horizontal="right" vertical="center"/>
    </xf>
    <xf numFmtId="0" fontId="70" fillId="0" borderId="0" xfId="0" applyFont="1" applyFill="1" applyBorder="1" applyAlignment="1">
      <alignment/>
    </xf>
    <xf numFmtId="0" fontId="70" fillId="0" borderId="26" xfId="0" applyFont="1" applyFill="1" applyBorder="1" applyAlignment="1">
      <alignment/>
    </xf>
    <xf numFmtId="4" fontId="11" fillId="0" borderId="16" xfId="0" applyNumberFormat="1" applyFont="1" applyBorder="1" applyAlignment="1">
      <alignment horizontal="right" vertical="center" wrapText="1"/>
    </xf>
    <xf numFmtId="4" fontId="11" fillId="34" borderId="16" xfId="0" applyNumberFormat="1" applyFont="1" applyFill="1" applyBorder="1" applyAlignment="1">
      <alignment horizontal="right" vertical="center" wrapText="1"/>
    </xf>
    <xf numFmtId="4" fontId="11" fillId="0" borderId="19" xfId="0" applyNumberFormat="1" applyFont="1" applyBorder="1" applyAlignment="1">
      <alignment horizontal="right" vertical="center" wrapText="1"/>
    </xf>
    <xf numFmtId="4" fontId="11" fillId="0" borderId="10" xfId="0" applyNumberFormat="1" applyFont="1" applyBorder="1" applyAlignment="1">
      <alignment horizontal="right" vertical="center" wrapText="1"/>
    </xf>
    <xf numFmtId="4" fontId="11" fillId="34" borderId="10" xfId="0" applyNumberFormat="1" applyFont="1" applyFill="1" applyBorder="1" applyAlignment="1">
      <alignment horizontal="right" vertical="center" wrapText="1"/>
    </xf>
    <xf numFmtId="4" fontId="11" fillId="0" borderId="10" xfId="0" applyNumberFormat="1" applyFont="1" applyBorder="1" applyAlignment="1">
      <alignment horizontal="right"/>
    </xf>
    <xf numFmtId="4" fontId="11" fillId="0" borderId="10" xfId="0" applyNumberFormat="1" applyFont="1" applyBorder="1" applyAlignment="1">
      <alignment horizontal="right" vertical="center"/>
    </xf>
    <xf numFmtId="4" fontId="11" fillId="0" borderId="10" xfId="0" applyNumberFormat="1" applyFont="1" applyFill="1" applyBorder="1" applyAlignment="1">
      <alignment horizontal="right" vertical="center" wrapText="1"/>
    </xf>
    <xf numFmtId="49" fontId="11" fillId="32" borderId="20" xfId="57" applyNumberFormat="1" applyFont="1" applyFill="1" applyBorder="1" applyAlignment="1">
      <alignment horizontal="center"/>
      <protection/>
    </xf>
    <xf numFmtId="0" fontId="11" fillId="32" borderId="34" xfId="57" applyFont="1" applyFill="1" applyBorder="1" applyAlignment="1">
      <alignment horizontal="left" wrapText="1"/>
      <protection/>
    </xf>
    <xf numFmtId="4" fontId="11" fillId="0" borderId="34" xfId="0" applyNumberFormat="1" applyFont="1" applyFill="1" applyBorder="1" applyAlignment="1">
      <alignment horizontal="right" vertical="center" wrapText="1"/>
    </xf>
    <xf numFmtId="4" fontId="11" fillId="0" borderId="34" xfId="0" applyNumberFormat="1" applyFont="1" applyBorder="1" applyAlignment="1">
      <alignment horizontal="right" vertical="center" wrapText="1"/>
    </xf>
    <xf numFmtId="4" fontId="11" fillId="0" borderId="13" xfId="0" applyNumberFormat="1" applyFont="1" applyFill="1" applyBorder="1" applyAlignment="1">
      <alignment horizontal="right" vertical="center" wrapText="1"/>
    </xf>
    <xf numFmtId="4" fontId="11" fillId="0" borderId="13" xfId="0" applyNumberFormat="1" applyFont="1" applyBorder="1" applyAlignment="1">
      <alignment horizontal="right" vertical="center" wrapText="1"/>
    </xf>
    <xf numFmtId="4" fontId="11" fillId="0" borderId="14" xfId="0" applyNumberFormat="1" applyFont="1" applyBorder="1" applyAlignment="1">
      <alignment horizontal="right" vertical="center" wrapText="1"/>
    </xf>
    <xf numFmtId="4" fontId="11" fillId="0" borderId="0" xfId="0" applyNumberFormat="1" applyFont="1" applyBorder="1" applyAlignment="1">
      <alignment horizontal="center" vertical="center" wrapText="1"/>
    </xf>
    <xf numFmtId="4" fontId="2" fillId="0" borderId="0" xfId="0" applyNumberFormat="1" applyFont="1" applyAlignment="1">
      <alignment/>
    </xf>
    <xf numFmtId="4" fontId="2" fillId="0" borderId="0" xfId="0" applyNumberFormat="1" applyFont="1" applyBorder="1" applyAlignment="1">
      <alignment horizontal="left" vertical="center" wrapText="1"/>
    </xf>
    <xf numFmtId="0" fontId="5" fillId="0" borderId="10" xfId="0" applyFont="1" applyBorder="1" applyAlignment="1">
      <alignment horizontal="center" vertical="center" wrapText="1"/>
    </xf>
    <xf numFmtId="0" fontId="5" fillId="0" borderId="10" xfId="57" applyFont="1" applyBorder="1" applyAlignment="1">
      <alignment horizontal="left" vertical="center" wrapText="1"/>
      <protection/>
    </xf>
    <xf numFmtId="0" fontId="5" fillId="0" borderId="10" xfId="0" applyFont="1" applyFill="1" applyBorder="1" applyAlignment="1">
      <alignment horizontal="center" vertical="center" wrapText="1"/>
    </xf>
    <xf numFmtId="49" fontId="11" fillId="0" borderId="10" xfId="0" applyNumberFormat="1" applyFont="1" applyBorder="1" applyAlignment="1">
      <alignment horizontal="center" vertical="center"/>
    </xf>
    <xf numFmtId="0" fontId="11" fillId="0" borderId="10" xfId="0" applyFont="1" applyBorder="1" applyAlignment="1">
      <alignment horizontal="center"/>
    </xf>
    <xf numFmtId="0" fontId="11" fillId="0" borderId="10" xfId="0" applyFont="1" applyBorder="1" applyAlignment="1">
      <alignment horizontal="center" vertical="center" wrapText="1"/>
    </xf>
    <xf numFmtId="49" fontId="11" fillId="0" borderId="10" xfId="0" applyNumberFormat="1" applyFont="1" applyBorder="1" applyAlignment="1">
      <alignment horizontal="center"/>
    </xf>
    <xf numFmtId="0" fontId="5" fillId="0" borderId="10" xfId="0" applyFont="1" applyBorder="1" applyAlignment="1">
      <alignment horizontal="left" vertical="center" wrapText="1"/>
    </xf>
    <xf numFmtId="0" fontId="5" fillId="0" borderId="10" xfId="0" applyFont="1" applyBorder="1" applyAlignment="1">
      <alignment horizontal="center"/>
    </xf>
    <xf numFmtId="0" fontId="2" fillId="0" borderId="10" xfId="0" applyFont="1" applyBorder="1" applyAlignment="1">
      <alignment horizontal="justify" vertical="top" wrapText="1"/>
    </xf>
    <xf numFmtId="0" fontId="1" fillId="0" borderId="10" xfId="0" applyFont="1" applyBorder="1" applyAlignment="1">
      <alignment horizontal="center" vertical="top" wrapText="1"/>
    </xf>
    <xf numFmtId="0" fontId="2" fillId="0" borderId="10" xfId="0" applyFont="1" applyBorder="1" applyAlignment="1">
      <alignment horizontal="center" vertical="top" wrapText="1"/>
    </xf>
    <xf numFmtId="4" fontId="2" fillId="0" borderId="15" xfId="0" applyNumberFormat="1" applyFont="1" applyBorder="1" applyAlignment="1">
      <alignment horizontal="center" vertical="top" wrapText="1"/>
    </xf>
    <xf numFmtId="0" fontId="1" fillId="0" borderId="13" xfId="0" applyFont="1" applyBorder="1" applyAlignment="1">
      <alignment horizontal="center" vertical="top" wrapText="1"/>
    </xf>
    <xf numFmtId="0" fontId="2" fillId="0" borderId="13" xfId="0" applyFont="1" applyBorder="1" applyAlignment="1">
      <alignment horizontal="center" vertical="top" wrapText="1"/>
    </xf>
    <xf numFmtId="4" fontId="2" fillId="0" borderId="14" xfId="0" applyNumberFormat="1" applyFont="1" applyBorder="1" applyAlignment="1">
      <alignment horizontal="center" vertical="top" wrapText="1"/>
    </xf>
    <xf numFmtId="3" fontId="2" fillId="0" borderId="10" xfId="0" applyNumberFormat="1" applyFont="1" applyBorder="1" applyAlignment="1">
      <alignment horizontal="center" wrapText="1"/>
    </xf>
    <xf numFmtId="3" fontId="2" fillId="0" borderId="10" xfId="0" applyNumberFormat="1" applyFont="1" applyBorder="1" applyAlignment="1">
      <alignment horizontal="center"/>
    </xf>
    <xf numFmtId="3" fontId="2" fillId="0" borderId="10" xfId="0" applyNumberFormat="1" applyFont="1" applyFill="1" applyBorder="1" applyAlignment="1">
      <alignment horizontal="center" wrapText="1"/>
    </xf>
    <xf numFmtId="0" fontId="1" fillId="0" borderId="15" xfId="0" applyFont="1" applyBorder="1" applyAlignment="1">
      <alignment horizontal="center" wrapText="1"/>
    </xf>
    <xf numFmtId="3" fontId="2" fillId="0" borderId="13" xfId="0" applyNumberFormat="1" applyFont="1" applyBorder="1" applyAlignment="1">
      <alignment horizontal="center"/>
    </xf>
    <xf numFmtId="0" fontId="2" fillId="0" borderId="14" xfId="0" applyFont="1" applyBorder="1" applyAlignment="1">
      <alignment horizontal="center"/>
    </xf>
    <xf numFmtId="3" fontId="2" fillId="0" borderId="15" xfId="0" applyNumberFormat="1" applyFont="1" applyFill="1" applyBorder="1" applyAlignment="1">
      <alignment horizontal="center" wrapText="1"/>
    </xf>
    <xf numFmtId="3" fontId="2" fillId="0" borderId="10" xfId="0" applyNumberFormat="1" applyFont="1" applyBorder="1" applyAlignment="1">
      <alignment/>
    </xf>
    <xf numFmtId="3" fontId="2" fillId="0" borderId="34" xfId="0" applyNumberFormat="1" applyFont="1" applyBorder="1" applyAlignment="1">
      <alignment/>
    </xf>
    <xf numFmtId="3" fontId="2" fillId="0" borderId="15" xfId="0" applyNumberFormat="1" applyFont="1" applyBorder="1" applyAlignment="1">
      <alignment/>
    </xf>
    <xf numFmtId="3" fontId="2" fillId="0" borderId="13" xfId="0" applyNumberFormat="1" applyFont="1" applyBorder="1" applyAlignment="1">
      <alignment/>
    </xf>
    <xf numFmtId="3" fontId="2" fillId="0" borderId="45" xfId="0" applyNumberFormat="1" applyFont="1" applyBorder="1" applyAlignment="1">
      <alignment/>
    </xf>
    <xf numFmtId="3" fontId="2" fillId="0" borderId="51" xfId="0" applyNumberFormat="1" applyFont="1" applyBorder="1" applyAlignment="1">
      <alignment/>
    </xf>
    <xf numFmtId="3" fontId="2" fillId="0" borderId="14" xfId="0" applyNumberFormat="1" applyFont="1" applyBorder="1" applyAlignment="1">
      <alignment/>
    </xf>
    <xf numFmtId="4" fontId="2" fillId="0" borderId="15" xfId="0" applyNumberFormat="1" applyFont="1" applyBorder="1" applyAlignment="1">
      <alignment horizontal="center"/>
    </xf>
    <xf numFmtId="3" fontId="2" fillId="0" borderId="34" xfId="0" applyNumberFormat="1" applyFont="1" applyBorder="1" applyAlignment="1">
      <alignment horizontal="center"/>
    </xf>
    <xf numFmtId="0" fontId="2" fillId="0" borderId="21" xfId="0" applyFont="1" applyBorder="1" applyAlignment="1">
      <alignment horizontal="center"/>
    </xf>
    <xf numFmtId="3" fontId="2" fillId="0" borderId="37" xfId="0" applyNumberFormat="1" applyFont="1" applyBorder="1" applyAlignment="1">
      <alignment horizontal="center"/>
    </xf>
    <xf numFmtId="4" fontId="14" fillId="0" borderId="24" xfId="0" applyNumberFormat="1" applyFont="1" applyBorder="1" applyAlignment="1">
      <alignment horizontal="right" vertical="center" wrapText="1"/>
    </xf>
    <xf numFmtId="4" fontId="14" fillId="0" borderId="36" xfId="0" applyNumberFormat="1" applyFont="1" applyBorder="1" applyAlignment="1">
      <alignment horizontal="right" vertical="center" wrapText="1"/>
    </xf>
    <xf numFmtId="4" fontId="14" fillId="0" borderId="10" xfId="0" applyNumberFormat="1" applyFont="1" applyBorder="1" applyAlignment="1">
      <alignment horizontal="right" vertical="center" wrapText="1"/>
    </xf>
    <xf numFmtId="4" fontId="14" fillId="0" borderId="15" xfId="0" applyNumberFormat="1" applyFont="1" applyBorder="1" applyAlignment="1">
      <alignment horizontal="right" vertical="center" wrapText="1"/>
    </xf>
    <xf numFmtId="49" fontId="2" fillId="0" borderId="11" xfId="0" applyNumberFormat="1" applyFont="1" applyFill="1" applyBorder="1" applyAlignment="1">
      <alignment horizontal="center" vertical="center"/>
    </xf>
    <xf numFmtId="0" fontId="14" fillId="0" borderId="10" xfId="0" applyFont="1" applyFill="1" applyBorder="1" applyAlignment="1">
      <alignment horizontal="left" vertical="center" wrapText="1"/>
    </xf>
    <xf numFmtId="4" fontId="14" fillId="0" borderId="10" xfId="0" applyNumberFormat="1" applyFont="1" applyFill="1" applyBorder="1" applyAlignment="1">
      <alignment horizontal="right" vertical="center" wrapText="1"/>
    </xf>
    <xf numFmtId="4" fontId="14" fillId="0" borderId="15"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4" fontId="14" fillId="0" borderId="13" xfId="0" applyNumberFormat="1" applyFont="1" applyBorder="1" applyAlignment="1">
      <alignment horizontal="right" vertical="center" wrapText="1"/>
    </xf>
    <xf numFmtId="4" fontId="14" fillId="0" borderId="14" xfId="0" applyNumberFormat="1" applyFont="1" applyBorder="1" applyAlignment="1">
      <alignment horizontal="right" vertical="center" wrapText="1"/>
    </xf>
    <xf numFmtId="0" fontId="67" fillId="0" borderId="11" xfId="0" applyFont="1" applyBorder="1" applyAlignment="1">
      <alignment wrapText="1"/>
    </xf>
    <xf numFmtId="0" fontId="67" fillId="0" borderId="10" xfId="0" applyFont="1" applyBorder="1" applyAlignment="1">
      <alignment wrapText="1"/>
    </xf>
    <xf numFmtId="4" fontId="67" fillId="0" borderId="15" xfId="0" applyNumberFormat="1" applyFont="1" applyBorder="1" applyAlignment="1">
      <alignment/>
    </xf>
    <xf numFmtId="0" fontId="67" fillId="0" borderId="13" xfId="0" applyFont="1" applyBorder="1" applyAlignment="1">
      <alignment wrapText="1"/>
    </xf>
    <xf numFmtId="4" fontId="67" fillId="0" borderId="14" xfId="0" applyNumberFormat="1" applyFont="1" applyBorder="1" applyAlignment="1">
      <alignment/>
    </xf>
    <xf numFmtId="0" fontId="26" fillId="0" borderId="43" xfId="0" applyFont="1" applyFill="1" applyBorder="1" applyAlignment="1" applyProtection="1">
      <alignment horizontal="center" vertical="center" wrapText="1"/>
      <protection/>
    </xf>
    <xf numFmtId="49" fontId="15" fillId="0" borderId="52" xfId="0" applyNumberFormat="1" applyFont="1" applyFill="1" applyBorder="1" applyAlignment="1" applyProtection="1">
      <alignment horizontal="center" vertical="center" wrapText="1"/>
      <protection/>
    </xf>
    <xf numFmtId="49" fontId="15" fillId="0" borderId="43" xfId="0" applyNumberFormat="1" applyFont="1" applyFill="1" applyBorder="1" applyAlignment="1" applyProtection="1">
      <alignment horizontal="center" vertical="center" wrapText="1"/>
      <protection/>
    </xf>
    <xf numFmtId="3" fontId="15" fillId="0" borderId="43" xfId="0" applyNumberFormat="1" applyFont="1" applyFill="1" applyBorder="1" applyAlignment="1" applyProtection="1">
      <alignment horizontal="center" vertical="center" wrapText="1"/>
      <protection/>
    </xf>
    <xf numFmtId="3" fontId="15" fillId="0" borderId="52" xfId="0" applyNumberFormat="1" applyFont="1" applyFill="1" applyBorder="1" applyAlignment="1" applyProtection="1">
      <alignment horizontal="center" vertical="center" wrapText="1"/>
      <protection/>
    </xf>
    <xf numFmtId="0" fontId="67" fillId="0" borderId="53" xfId="0" applyFont="1" applyBorder="1" applyAlignment="1">
      <alignment horizontal="left" wrapText="1"/>
    </xf>
    <xf numFmtId="0" fontId="70" fillId="0" borderId="48" xfId="0" applyFont="1" applyBorder="1" applyAlignment="1">
      <alignment horizontal="center"/>
    </xf>
    <xf numFmtId="1" fontId="70" fillId="0" borderId="48" xfId="0" applyNumberFormat="1" applyFont="1" applyBorder="1" applyAlignment="1">
      <alignment horizontal="center"/>
    </xf>
    <xf numFmtId="3" fontId="70" fillId="0" borderId="48" xfId="0" applyNumberFormat="1" applyFont="1" applyBorder="1" applyAlignment="1">
      <alignment horizontal="center"/>
    </xf>
    <xf numFmtId="3" fontId="70" fillId="0" borderId="53" xfId="0" applyNumberFormat="1" applyFont="1" applyBorder="1" applyAlignment="1">
      <alignment horizontal="center"/>
    </xf>
    <xf numFmtId="3" fontId="70" fillId="33" borderId="46" xfId="0" applyNumberFormat="1" applyFont="1" applyFill="1" applyBorder="1" applyAlignment="1">
      <alignment/>
    </xf>
    <xf numFmtId="3" fontId="70" fillId="33" borderId="54" xfId="0" applyNumberFormat="1" applyFont="1" applyFill="1" applyBorder="1" applyAlignment="1">
      <alignment/>
    </xf>
    <xf numFmtId="0" fontId="70" fillId="34" borderId="0" xfId="0" applyFont="1" applyFill="1" applyBorder="1" applyAlignment="1">
      <alignment/>
    </xf>
    <xf numFmtId="49" fontId="15" fillId="0" borderId="52" xfId="0" applyNumberFormat="1" applyFont="1" applyFill="1" applyBorder="1" applyAlignment="1" applyProtection="1">
      <alignment horizontal="left" vertical="center" wrapText="1"/>
      <protection/>
    </xf>
    <xf numFmtId="3" fontId="70" fillId="34" borderId="39" xfId="0" applyNumberFormat="1" applyFont="1" applyFill="1" applyBorder="1" applyAlignment="1">
      <alignment horizontal="center"/>
    </xf>
    <xf numFmtId="3" fontId="70" fillId="34" borderId="19" xfId="0" applyNumberFormat="1" applyFont="1" applyFill="1" applyBorder="1" applyAlignment="1">
      <alignment horizontal="right"/>
    </xf>
    <xf numFmtId="3" fontId="70" fillId="34" borderId="39" xfId="0" applyNumberFormat="1" applyFont="1" applyFill="1" applyBorder="1" applyAlignment="1">
      <alignment horizontal="right"/>
    </xf>
    <xf numFmtId="3" fontId="70" fillId="34" borderId="55" xfId="0" applyNumberFormat="1" applyFont="1" applyFill="1" applyBorder="1" applyAlignment="1">
      <alignment horizontal="right"/>
    </xf>
    <xf numFmtId="3" fontId="70" fillId="34" borderId="17" xfId="0" applyNumberFormat="1" applyFont="1" applyFill="1" applyBorder="1" applyAlignment="1">
      <alignment horizontal="right"/>
    </xf>
    <xf numFmtId="0" fontId="67" fillId="0" borderId="53" xfId="0" applyFont="1" applyBorder="1" applyAlignment="1">
      <alignment horizontal="left" vertical="center" wrapText="1"/>
    </xf>
    <xf numFmtId="3" fontId="70" fillId="34" borderId="27" xfId="0" applyNumberFormat="1" applyFont="1" applyFill="1" applyBorder="1" applyAlignment="1">
      <alignment horizontal="center"/>
    </xf>
    <xf numFmtId="3" fontId="70" fillId="34" borderId="15" xfId="0" applyNumberFormat="1" applyFont="1" applyFill="1" applyBorder="1" applyAlignment="1">
      <alignment horizontal="right"/>
    </xf>
    <xf numFmtId="3" fontId="70" fillId="34" borderId="27" xfId="0" applyNumberFormat="1" applyFont="1" applyFill="1" applyBorder="1" applyAlignment="1">
      <alignment horizontal="right"/>
    </xf>
    <xf numFmtId="3" fontId="70" fillId="34" borderId="35" xfId="0" applyNumberFormat="1" applyFont="1" applyFill="1" applyBorder="1" applyAlignment="1">
      <alignment horizontal="right"/>
    </xf>
    <xf numFmtId="3" fontId="70" fillId="34" borderId="11" xfId="0" applyNumberFormat="1" applyFont="1" applyFill="1" applyBorder="1" applyAlignment="1">
      <alignment horizontal="right"/>
    </xf>
    <xf numFmtId="0" fontId="67" fillId="0" borderId="56" xfId="0" applyFont="1" applyBorder="1" applyAlignment="1">
      <alignment horizontal="left" vertical="center" wrapText="1"/>
    </xf>
    <xf numFmtId="0" fontId="70" fillId="0" borderId="33" xfId="0" applyFont="1" applyFill="1" applyBorder="1" applyAlignment="1">
      <alignment horizontal="center" vertical="center"/>
    </xf>
    <xf numFmtId="0" fontId="67" fillId="0" borderId="56" xfId="0" applyFont="1" applyFill="1" applyBorder="1" applyAlignment="1">
      <alignment horizontal="left" vertical="center" wrapText="1"/>
    </xf>
    <xf numFmtId="3" fontId="70" fillId="0" borderId="27" xfId="0" applyNumberFormat="1" applyFont="1" applyFill="1" applyBorder="1" applyAlignment="1">
      <alignment horizontal="center"/>
    </xf>
    <xf numFmtId="3" fontId="70" fillId="0" borderId="15" xfId="0" applyNumberFormat="1" applyFont="1" applyFill="1" applyBorder="1" applyAlignment="1">
      <alignment horizontal="right"/>
    </xf>
    <xf numFmtId="3" fontId="70" fillId="0" borderId="27" xfId="0" applyNumberFormat="1" applyFont="1" applyFill="1" applyBorder="1" applyAlignment="1">
      <alignment horizontal="right"/>
    </xf>
    <xf numFmtId="3" fontId="70" fillId="0" borderId="35" xfId="0" applyNumberFormat="1" applyFont="1" applyFill="1" applyBorder="1" applyAlignment="1">
      <alignment horizontal="right"/>
    </xf>
    <xf numFmtId="3" fontId="70" fillId="0" borderId="11" xfId="0" applyNumberFormat="1" applyFont="1" applyFill="1" applyBorder="1" applyAlignment="1">
      <alignment horizontal="right"/>
    </xf>
    <xf numFmtId="0" fontId="67" fillId="0" borderId="56" xfId="0" applyFont="1" applyBorder="1" applyAlignment="1">
      <alignment horizontal="left" vertical="center"/>
    </xf>
    <xf numFmtId="3" fontId="70" fillId="33" borderId="49" xfId="0" applyNumberFormat="1" applyFont="1" applyFill="1" applyBorder="1" applyAlignment="1">
      <alignment horizontal="center"/>
    </xf>
    <xf numFmtId="4" fontId="2" fillId="0" borderId="24" xfId="0" applyNumberFormat="1" applyFont="1" applyBorder="1" applyAlignment="1">
      <alignment/>
    </xf>
    <xf numFmtId="4" fontId="2" fillId="0" borderId="36" xfId="0" applyNumberFormat="1" applyFont="1" applyBorder="1" applyAlignment="1">
      <alignment/>
    </xf>
    <xf numFmtId="4" fontId="2" fillId="0" borderId="13" xfId="0" applyNumberFormat="1" applyFont="1" applyBorder="1" applyAlignment="1">
      <alignment/>
    </xf>
    <xf numFmtId="4" fontId="2" fillId="0" borderId="14" xfId="0" applyNumberFormat="1" applyFont="1" applyBorder="1" applyAlignment="1">
      <alignment/>
    </xf>
    <xf numFmtId="0" fontId="67" fillId="0" borderId="12" xfId="0" applyFont="1" applyBorder="1" applyAlignment="1">
      <alignment horizontal="left" wrapText="1"/>
    </xf>
    <xf numFmtId="3" fontId="70" fillId="0" borderId="19" xfId="0" applyNumberFormat="1" applyFont="1" applyFill="1" applyBorder="1" applyAlignment="1">
      <alignment horizontal="right"/>
    </xf>
    <xf numFmtId="3" fontId="70" fillId="0" borderId="32" xfId="0" applyNumberFormat="1" applyFont="1" applyFill="1" applyBorder="1" applyAlignment="1">
      <alignment/>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4" fontId="1" fillId="33" borderId="15" xfId="0" applyNumberFormat="1" applyFont="1" applyFill="1" applyBorder="1" applyAlignment="1">
      <alignment horizontal="center" wrapText="1"/>
    </xf>
    <xf numFmtId="3" fontId="2" fillId="0" borderId="10" xfId="0" applyNumberFormat="1" applyFont="1" applyFill="1" applyBorder="1" applyAlignment="1" applyProtection="1">
      <alignment horizontal="right" vertical="center"/>
      <protection locked="0"/>
    </xf>
    <xf numFmtId="4" fontId="2" fillId="0" borderId="15" xfId="0" applyNumberFormat="1" applyFont="1" applyFill="1" applyBorder="1" applyAlignment="1">
      <alignment horizontal="center" vertical="center"/>
    </xf>
    <xf numFmtId="3" fontId="2" fillId="0" borderId="10" xfId="0" applyNumberFormat="1" applyFont="1" applyFill="1" applyBorder="1" applyAlignment="1" applyProtection="1">
      <alignment horizontal="right" vertical="center"/>
      <protection/>
    </xf>
    <xf numFmtId="0" fontId="27" fillId="0" borderId="0" xfId="0" applyFont="1" applyAlignment="1">
      <alignment/>
    </xf>
    <xf numFmtId="0" fontId="1" fillId="0" borderId="39" xfId="0" applyFont="1" applyBorder="1" applyAlignment="1">
      <alignment horizontal="center" vertical="center" wrapText="1"/>
    </xf>
    <xf numFmtId="4" fontId="1" fillId="0" borderId="16" xfId="0" applyNumberFormat="1" applyFont="1" applyBorder="1" applyAlignment="1">
      <alignment horizontal="center" vertical="center"/>
    </xf>
    <xf numFmtId="4" fontId="1" fillId="0" borderId="16" xfId="0" applyNumberFormat="1" applyFont="1" applyBorder="1" applyAlignment="1">
      <alignment horizontal="center" vertical="center" wrapText="1"/>
    </xf>
    <xf numFmtId="4" fontId="1" fillId="0" borderId="19" xfId="0" applyNumberFormat="1" applyFont="1" applyBorder="1" applyAlignment="1">
      <alignment horizontal="center" vertical="center" wrapText="1"/>
    </xf>
    <xf numFmtId="4" fontId="1" fillId="0" borderId="10" xfId="0" applyNumberFormat="1" applyFont="1" applyBorder="1" applyAlignment="1">
      <alignment horizontal="center" vertical="center"/>
    </xf>
    <xf numFmtId="4" fontId="1" fillId="0" borderId="10" xfId="0" applyNumberFormat="1" applyFont="1" applyBorder="1" applyAlignment="1">
      <alignment horizontal="center"/>
    </xf>
    <xf numFmtId="188" fontId="2" fillId="0" borderId="10" xfId="0" applyNumberFormat="1" applyFont="1" applyBorder="1" applyAlignment="1">
      <alignment horizontal="right"/>
    </xf>
    <xf numFmtId="4" fontId="2" fillId="0" borderId="15" xfId="0" applyNumberFormat="1" applyFont="1" applyBorder="1" applyAlignment="1">
      <alignment/>
    </xf>
    <xf numFmtId="4" fontId="1" fillId="0" borderId="34" xfId="0" applyNumberFormat="1" applyFont="1" applyBorder="1" applyAlignment="1">
      <alignment horizontal="center"/>
    </xf>
    <xf numFmtId="188" fontId="2" fillId="0" borderId="34" xfId="0" applyNumberFormat="1" applyFont="1" applyBorder="1" applyAlignment="1">
      <alignment horizontal="right"/>
    </xf>
    <xf numFmtId="4" fontId="2" fillId="0" borderId="21" xfId="0" applyNumberFormat="1" applyFont="1" applyBorder="1" applyAlignment="1">
      <alignment/>
    </xf>
    <xf numFmtId="4" fontId="1" fillId="0" borderId="13" xfId="0" applyNumberFormat="1" applyFont="1" applyBorder="1" applyAlignment="1">
      <alignment horizontal="center" vertical="center"/>
    </xf>
    <xf numFmtId="4" fontId="1" fillId="0" borderId="13" xfId="0" applyNumberFormat="1" applyFont="1" applyBorder="1" applyAlignment="1">
      <alignment horizontal="center"/>
    </xf>
    <xf numFmtId="188" fontId="2" fillId="0" borderId="13" xfId="0" applyNumberFormat="1" applyFont="1" applyBorder="1" applyAlignment="1">
      <alignment horizontal="right"/>
    </xf>
    <xf numFmtId="0" fontId="2" fillId="0" borderId="10" xfId="0" applyFont="1" applyBorder="1" applyAlignment="1">
      <alignment wrapText="1"/>
    </xf>
    <xf numFmtId="4" fontId="12" fillId="0" borderId="10" xfId="0" applyNumberFormat="1" applyFont="1" applyBorder="1" applyAlignment="1">
      <alignment/>
    </xf>
    <xf numFmtId="4" fontId="12" fillId="0" borderId="15" xfId="0" applyNumberFormat="1" applyFont="1" applyBorder="1" applyAlignment="1">
      <alignment/>
    </xf>
    <xf numFmtId="0" fontId="28" fillId="0" borderId="10" xfId="0" applyFont="1" applyBorder="1" applyAlignment="1">
      <alignment/>
    </xf>
    <xf numFmtId="0" fontId="2" fillId="0" borderId="10" xfId="0" applyFont="1" applyBorder="1" applyAlignment="1">
      <alignment/>
    </xf>
    <xf numFmtId="4" fontId="12" fillId="34" borderId="38" xfId="0" applyNumberFormat="1" applyFont="1" applyFill="1" applyBorder="1" applyAlignment="1">
      <alignment/>
    </xf>
    <xf numFmtId="4" fontId="12" fillId="35" borderId="57" xfId="0" applyNumberFormat="1" applyFont="1" applyFill="1" applyBorder="1" applyAlignment="1">
      <alignment/>
    </xf>
    <xf numFmtId="4" fontId="12" fillId="0" borderId="24" xfId="0" applyNumberFormat="1" applyFont="1" applyBorder="1" applyAlignment="1">
      <alignment/>
    </xf>
    <xf numFmtId="4" fontId="12" fillId="0" borderId="36" xfId="0" applyNumberFormat="1" applyFont="1" applyBorder="1" applyAlignment="1">
      <alignment/>
    </xf>
    <xf numFmtId="4" fontId="12" fillId="0" borderId="38" xfId="0" applyNumberFormat="1" applyFont="1" applyBorder="1" applyAlignment="1">
      <alignment/>
    </xf>
    <xf numFmtId="3" fontId="23" fillId="0" borderId="10" xfId="57" applyNumberFormat="1" applyFont="1" applyBorder="1" applyAlignment="1">
      <alignment horizontal="right" vertical="center" wrapText="1"/>
      <protection/>
    </xf>
    <xf numFmtId="3" fontId="23" fillId="0" borderId="15" xfId="57" applyNumberFormat="1" applyFont="1" applyBorder="1" applyAlignment="1">
      <alignment horizontal="right" vertical="center" wrapText="1"/>
      <protection/>
    </xf>
    <xf numFmtId="3" fontId="23" fillId="35" borderId="10" xfId="57" applyNumberFormat="1" applyFont="1" applyFill="1" applyBorder="1" applyAlignment="1">
      <alignment horizontal="right" vertical="center" wrapText="1"/>
      <protection/>
    </xf>
    <xf numFmtId="3" fontId="23" fillId="35" borderId="15" xfId="57" applyNumberFormat="1" applyFont="1" applyFill="1" applyBorder="1" applyAlignment="1">
      <alignment horizontal="right" vertical="center" wrapText="1"/>
      <protection/>
    </xf>
    <xf numFmtId="3" fontId="14" fillId="0" borderId="10" xfId="57" applyNumberFormat="1" applyFont="1" applyBorder="1" applyAlignment="1">
      <alignment horizontal="right" vertical="center" wrapText="1"/>
      <protection/>
    </xf>
    <xf numFmtId="3" fontId="14" fillId="0" borderId="13" xfId="57" applyNumberFormat="1" applyFont="1" applyBorder="1" applyAlignment="1">
      <alignment horizontal="right" vertical="center" wrapText="1"/>
      <protection/>
    </xf>
    <xf numFmtId="3" fontId="23" fillId="0" borderId="13" xfId="57" applyNumberFormat="1" applyFont="1" applyBorder="1" applyAlignment="1">
      <alignment horizontal="right" vertical="center" wrapText="1"/>
      <protection/>
    </xf>
    <xf numFmtId="3" fontId="23" fillId="0" borderId="14" xfId="57" applyNumberFormat="1" applyFont="1" applyBorder="1" applyAlignment="1">
      <alignment horizontal="right" vertical="center" wrapText="1"/>
      <protection/>
    </xf>
    <xf numFmtId="3" fontId="2" fillId="0" borderId="10" xfId="0" applyNumberFormat="1" applyFont="1" applyFill="1" applyBorder="1" applyAlignment="1">
      <alignment horizontal="right" wrapText="1"/>
    </xf>
    <xf numFmtId="3" fontId="18" fillId="0" borderId="10" xfId="0" applyNumberFormat="1" applyFont="1" applyFill="1" applyBorder="1" applyAlignment="1">
      <alignment horizontal="right" wrapText="1"/>
    </xf>
    <xf numFmtId="3" fontId="1" fillId="0" borderId="10" xfId="0" applyNumberFormat="1" applyFont="1" applyFill="1" applyBorder="1" applyAlignment="1">
      <alignment horizontal="right" wrapText="1"/>
    </xf>
    <xf numFmtId="3" fontId="2" fillId="0" borderId="10" xfId="0" applyNumberFormat="1" applyFont="1" applyFill="1" applyBorder="1" applyAlignment="1" quotePrefix="1">
      <alignment horizontal="right" wrapText="1"/>
    </xf>
    <xf numFmtId="3" fontId="2" fillId="0" borderId="10" xfId="0" applyNumberFormat="1" applyFont="1" applyBorder="1" applyAlignment="1">
      <alignment horizontal="right" wrapText="1"/>
    </xf>
    <xf numFmtId="4" fontId="1" fillId="33" borderId="14" xfId="0" applyNumberFormat="1" applyFont="1" applyFill="1" applyBorder="1" applyAlignment="1">
      <alignment horizontal="center" wrapText="1"/>
    </xf>
    <xf numFmtId="4" fontId="1" fillId="0" borderId="15" xfId="0" applyNumberFormat="1" applyFont="1" applyBorder="1" applyAlignment="1">
      <alignment horizontal="center" vertical="center" wrapText="1"/>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58"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59"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59" xfId="0" applyNumberFormat="1" applyFont="1" applyFill="1" applyBorder="1" applyAlignment="1">
      <alignment horizontal="center" vertical="center" wrapText="1"/>
    </xf>
    <xf numFmtId="3" fontId="5" fillId="0" borderId="37" xfId="0" applyNumberFormat="1" applyFont="1" applyFill="1" applyBorder="1" applyAlignment="1">
      <alignment horizontal="center" vertical="center" wrapText="1"/>
    </xf>
    <xf numFmtId="3" fontId="5" fillId="0" borderId="62" xfId="0" applyNumberFormat="1" applyFont="1" applyFill="1" applyBorder="1" applyAlignment="1">
      <alignment horizontal="center" vertical="center" wrapText="1"/>
    </xf>
    <xf numFmtId="3" fontId="5" fillId="0" borderId="63" xfId="0" applyNumberFormat="1" applyFont="1" applyFill="1" applyBorder="1" applyAlignment="1">
      <alignment horizontal="center" vertical="center" wrapText="1"/>
    </xf>
    <xf numFmtId="0" fontId="5" fillId="0" borderId="58" xfId="0" applyFont="1" applyBorder="1" applyAlignment="1">
      <alignment horizontal="center" vertical="center" wrapText="1"/>
    </xf>
    <xf numFmtId="0" fontId="5" fillId="0" borderId="32" xfId="0" applyFont="1" applyBorder="1" applyAlignment="1">
      <alignment horizontal="center" vertical="center" wrapText="1"/>
    </xf>
    <xf numFmtId="182" fontId="5" fillId="0" borderId="23"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50" xfId="0" applyNumberFormat="1" applyFont="1" applyFill="1" applyBorder="1" applyAlignment="1">
      <alignment horizontal="center" vertical="center" wrapText="1"/>
    </xf>
    <xf numFmtId="0" fontId="5" fillId="0" borderId="59" xfId="0" applyFont="1" applyBorder="1" applyAlignment="1">
      <alignment horizontal="center" vertical="center" wrapText="1"/>
    </xf>
    <xf numFmtId="0" fontId="5" fillId="0" borderId="37" xfId="0" applyFont="1" applyBorder="1" applyAlignment="1">
      <alignment horizontal="center" vertical="center" wrapText="1"/>
    </xf>
    <xf numFmtId="0" fontId="69" fillId="0" borderId="0" xfId="0" applyFont="1" applyFill="1" applyBorder="1" applyAlignment="1">
      <alignment horizontal="left" vertical="center" wrapText="1"/>
    </xf>
    <xf numFmtId="0" fontId="2" fillId="0" borderId="0" xfId="0" applyFont="1" applyAlignment="1">
      <alignment horizontal="center"/>
    </xf>
    <xf numFmtId="0" fontId="19"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1" fillId="0" borderId="59"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59" xfId="0" applyFont="1" applyBorder="1" applyAlignment="1">
      <alignment horizontal="center" vertical="center" wrapText="1"/>
    </xf>
    <xf numFmtId="0" fontId="1" fillId="0" borderId="37" xfId="0" applyFont="1" applyBorder="1" applyAlignment="1">
      <alignment horizontal="center" vertical="center" wrapText="1"/>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52"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xf>
    <xf numFmtId="0" fontId="1" fillId="0" borderId="10" xfId="0" applyFont="1" applyBorder="1" applyAlignment="1">
      <alignment horizontal="center" vertical="center" wrapText="1"/>
    </xf>
    <xf numFmtId="0" fontId="1" fillId="0" borderId="3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1" fillId="0" borderId="0" xfId="0" applyFont="1" applyAlignment="1">
      <alignment horizont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wrapText="1"/>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center" vertical="center" wrapText="1"/>
    </xf>
    <xf numFmtId="0" fontId="1" fillId="0" borderId="67"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xf>
    <xf numFmtId="0" fontId="16" fillId="0" borderId="0" xfId="0" applyFont="1" applyAlignment="1">
      <alignment horizontal="center" wrapText="1"/>
    </xf>
    <xf numFmtId="2" fontId="1" fillId="0" borderId="68"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2" fontId="1" fillId="0" borderId="64" xfId="0" applyNumberFormat="1" applyFont="1" applyBorder="1" applyAlignment="1">
      <alignment horizontal="center" vertical="center" wrapText="1"/>
    </xf>
    <xf numFmtId="2" fontId="1" fillId="0" borderId="69"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8" xfId="0" applyNumberFormat="1" applyFont="1" applyBorder="1" applyAlignment="1">
      <alignment horizontal="center" vertical="center" wrapText="1"/>
    </xf>
    <xf numFmtId="0" fontId="67" fillId="0" borderId="65" xfId="0" applyFont="1" applyBorder="1" applyAlignment="1">
      <alignment horizontal="center" vertical="center" wrapText="1"/>
    </xf>
    <xf numFmtId="0" fontId="67" fillId="0" borderId="66" xfId="0" applyFont="1" applyBorder="1" applyAlignment="1">
      <alignment horizontal="center" vertical="center" wrapText="1"/>
    </xf>
    <xf numFmtId="0" fontId="67"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59"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 fillId="0" borderId="0" xfId="0" applyFont="1" applyAlignment="1">
      <alignment horizontal="right"/>
    </xf>
    <xf numFmtId="0" fontId="13" fillId="0" borderId="60"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2" fillId="0" borderId="0" xfId="0" applyFont="1" applyAlignment="1">
      <alignment horizontal="left" vertical="center"/>
    </xf>
    <xf numFmtId="0" fontId="1" fillId="0" borderId="70" xfId="0" applyFont="1" applyBorder="1" applyAlignment="1">
      <alignment horizontal="center" wrapText="1" shrinkToFit="1"/>
    </xf>
    <xf numFmtId="0" fontId="1" fillId="0" borderId="71" xfId="0" applyFont="1" applyBorder="1" applyAlignment="1">
      <alignment horizontal="center" wrapText="1" shrinkToFit="1"/>
    </xf>
    <xf numFmtId="0" fontId="1" fillId="0" borderId="59" xfId="0" applyFont="1" applyBorder="1" applyAlignment="1">
      <alignment horizontal="center" vertical="center" wrapText="1" shrinkToFit="1"/>
    </xf>
    <xf numFmtId="0" fontId="1" fillId="0" borderId="37"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24" fillId="0" borderId="0" xfId="0" applyFont="1" applyAlignment="1">
      <alignment horizontal="center"/>
    </xf>
    <xf numFmtId="0" fontId="12" fillId="0" borderId="72" xfId="0" applyFont="1" applyBorder="1" applyAlignment="1">
      <alignment horizontal="center" vertical="center" wrapText="1"/>
    </xf>
    <xf numFmtId="0" fontId="12" fillId="0" borderId="73"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74" xfId="0" applyFont="1" applyBorder="1" applyAlignment="1">
      <alignment horizontal="center" vertical="center"/>
    </xf>
    <xf numFmtId="0" fontId="12" fillId="0" borderId="69" xfId="0" applyFont="1" applyBorder="1" applyAlignment="1">
      <alignment horizontal="center" vertical="center"/>
    </xf>
    <xf numFmtId="0" fontId="12" fillId="0" borderId="75" xfId="0" applyFont="1" applyBorder="1" applyAlignment="1">
      <alignment horizontal="center" vertical="center"/>
    </xf>
    <xf numFmtId="0" fontId="12" fillId="0" borderId="73" xfId="0" applyFont="1" applyBorder="1" applyAlignment="1">
      <alignment horizontal="center" vertical="center"/>
    </xf>
    <xf numFmtId="0" fontId="12" fillId="0" borderId="46" xfId="0" applyFont="1" applyBorder="1" applyAlignment="1">
      <alignment horizontal="center" vertical="center"/>
    </xf>
    <xf numFmtId="0" fontId="70" fillId="0" borderId="76" xfId="0" applyFont="1" applyBorder="1" applyAlignment="1">
      <alignment horizontal="right" vertical="center"/>
    </xf>
    <xf numFmtId="0" fontId="70" fillId="0" borderId="47" xfId="0" applyFont="1" applyBorder="1" applyAlignment="1">
      <alignment horizontal="right" vertical="center"/>
    </xf>
    <xf numFmtId="0" fontId="73" fillId="0" borderId="0" xfId="0" applyFont="1" applyAlignment="1">
      <alignment horizontal="center"/>
    </xf>
    <xf numFmtId="0" fontId="70" fillId="0" borderId="77" xfId="0" applyFont="1" applyBorder="1" applyAlignment="1">
      <alignment horizontal="right"/>
    </xf>
    <xf numFmtId="0" fontId="70" fillId="0" borderId="78" xfId="0" applyFont="1" applyBorder="1" applyAlignment="1">
      <alignment horizontal="right"/>
    </xf>
    <xf numFmtId="0" fontId="26" fillId="33" borderId="74" xfId="0" applyFont="1" applyFill="1" applyBorder="1" applyAlignment="1" applyProtection="1">
      <alignment horizontal="center" vertical="center" wrapText="1"/>
      <protection/>
    </xf>
    <xf numFmtId="0" fontId="26" fillId="33" borderId="46" xfId="0" applyFont="1" applyFill="1" applyBorder="1" applyAlignment="1" applyProtection="1">
      <alignment horizontal="center" vertical="center" wrapText="1"/>
      <protection/>
    </xf>
    <xf numFmtId="49" fontId="15" fillId="33" borderId="64" xfId="0" applyNumberFormat="1" applyFont="1" applyFill="1" applyBorder="1" applyAlignment="1" applyProtection="1">
      <alignment horizontal="center" vertical="center" wrapText="1"/>
      <protection/>
    </xf>
    <xf numFmtId="49" fontId="15" fillId="33" borderId="54" xfId="0" applyNumberFormat="1" applyFont="1" applyFill="1" applyBorder="1" applyAlignment="1" applyProtection="1">
      <alignment horizontal="center" vertical="center" wrapText="1"/>
      <protection/>
    </xf>
    <xf numFmtId="0" fontId="70" fillId="33" borderId="79" xfId="0" applyFont="1" applyFill="1" applyBorder="1" applyAlignment="1">
      <alignment horizontal="center"/>
    </xf>
    <xf numFmtId="0" fontId="70" fillId="33" borderId="53" xfId="0" applyFont="1" applyFill="1" applyBorder="1" applyAlignment="1">
      <alignment horizontal="center"/>
    </xf>
    <xf numFmtId="0" fontId="70" fillId="33" borderId="67" xfId="0" applyFont="1" applyFill="1" applyBorder="1" applyAlignment="1">
      <alignment horizontal="center"/>
    </xf>
    <xf numFmtId="0" fontId="70" fillId="33" borderId="52" xfId="0" applyFont="1" applyFill="1" applyBorder="1" applyAlignment="1">
      <alignment horizontal="center"/>
    </xf>
    <xf numFmtId="0" fontId="70" fillId="33" borderId="61" xfId="0" applyFont="1" applyFill="1" applyBorder="1" applyAlignment="1">
      <alignment horizontal="center"/>
    </xf>
    <xf numFmtId="0" fontId="70" fillId="33" borderId="68" xfId="0" applyFont="1" applyFill="1" applyBorder="1" applyAlignment="1">
      <alignment horizontal="center"/>
    </xf>
    <xf numFmtId="0" fontId="70" fillId="33" borderId="64" xfId="0" applyFont="1" applyFill="1" applyBorder="1" applyAlignment="1">
      <alignment horizontal="center"/>
    </xf>
    <xf numFmtId="0" fontId="70" fillId="33" borderId="26" xfId="0" applyFont="1" applyFill="1" applyBorder="1" applyAlignment="1">
      <alignment horizontal="center"/>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14" fillId="0" borderId="58" xfId="57" applyFont="1" applyBorder="1" applyAlignment="1">
      <alignment horizontal="center" vertical="center" wrapText="1"/>
      <protection/>
    </xf>
    <xf numFmtId="0" fontId="14" fillId="0" borderId="32" xfId="57" applyFont="1" applyBorder="1" applyAlignment="1">
      <alignment horizontal="center" vertical="center" wrapText="1"/>
      <protection/>
    </xf>
    <xf numFmtId="0" fontId="22" fillId="35" borderId="20" xfId="57" applyFont="1" applyFill="1" applyBorder="1" applyAlignment="1">
      <alignment horizontal="left" vertical="center" wrapText="1"/>
      <protection/>
    </xf>
    <xf numFmtId="0" fontId="22" fillId="35" borderId="17" xfId="57" applyFont="1" applyFill="1" applyBorder="1" applyAlignment="1">
      <alignment horizontal="lef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3" fontId="23" fillId="35" borderId="10" xfId="57" applyNumberFormat="1" applyFont="1" applyFill="1" applyBorder="1" applyAlignment="1">
      <alignment horizontal="right" vertical="center" wrapText="1"/>
      <protection/>
    </xf>
    <xf numFmtId="3" fontId="23" fillId="35" borderId="15" xfId="57" applyNumberFormat="1" applyFont="1" applyFill="1" applyBorder="1" applyAlignment="1">
      <alignment horizontal="right" vertical="center" wrapText="1"/>
      <protection/>
    </xf>
    <xf numFmtId="0" fontId="22" fillId="0" borderId="11" xfId="57" applyFont="1" applyBorder="1" applyAlignment="1">
      <alignment vertical="center" wrapText="1"/>
      <protection/>
    </xf>
    <xf numFmtId="0" fontId="14" fillId="0" borderId="34"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23" fillId="0" borderId="10" xfId="57" applyNumberFormat="1" applyFont="1" applyBorder="1" applyAlignment="1">
      <alignment horizontal="right" vertical="center" wrapText="1"/>
      <protection/>
    </xf>
    <xf numFmtId="3" fontId="23" fillId="0" borderId="15" xfId="57" applyNumberFormat="1" applyFont="1" applyBorder="1" applyAlignment="1">
      <alignment horizontal="right" vertical="center" wrapText="1"/>
      <protection/>
    </xf>
    <xf numFmtId="0" fontId="14" fillId="0" borderId="0" xfId="57" applyFont="1" applyAlignment="1">
      <alignment horizontal="left" wrapText="1"/>
      <protection/>
    </xf>
    <xf numFmtId="3" fontId="14" fillId="0" borderId="10" xfId="57" applyNumberFormat="1" applyFont="1" applyBorder="1" applyAlignment="1">
      <alignment horizontal="right" vertical="center" wrapText="1"/>
      <protection/>
    </xf>
    <xf numFmtId="0" fontId="0" fillId="0" borderId="0"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zoomScale="55" zoomScaleNormal="55" workbookViewId="0" topLeftCell="A1">
      <selection activeCell="M85" sqref="M85"/>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7" t="s">
        <v>578</v>
      </c>
    </row>
    <row r="3" spans="2:10" ht="15.75">
      <c r="B3" s="1" t="s">
        <v>691</v>
      </c>
      <c r="J3" s="2"/>
    </row>
    <row r="4" ht="15.75">
      <c r="B4" s="1" t="s">
        <v>692</v>
      </c>
    </row>
    <row r="5" ht="15.75">
      <c r="B5" s="1"/>
    </row>
    <row r="6" spans="2:10" ht="27">
      <c r="B6" s="512" t="s">
        <v>765</v>
      </c>
      <c r="C6" s="512"/>
      <c r="D6" s="512"/>
      <c r="E6" s="512"/>
      <c r="F6" s="512"/>
      <c r="G6" s="512"/>
      <c r="H6" s="512"/>
      <c r="I6" s="512"/>
      <c r="J6"/>
    </row>
    <row r="7" spans="6:7" ht="15.75" customHeight="1" hidden="1">
      <c r="F7" s="4"/>
      <c r="G7" s="4"/>
    </row>
    <row r="8" ht="15.75" customHeight="1" hidden="1"/>
    <row r="9" ht="24" thickBot="1">
      <c r="I9" s="155" t="s">
        <v>265</v>
      </c>
    </row>
    <row r="10" spans="2:9" ht="44.25" customHeight="1">
      <c r="B10" s="513" t="s">
        <v>93</v>
      </c>
      <c r="C10" s="517" t="s">
        <v>0</v>
      </c>
      <c r="D10" s="517" t="s">
        <v>103</v>
      </c>
      <c r="E10" s="519" t="s">
        <v>693</v>
      </c>
      <c r="F10" s="519" t="s">
        <v>694</v>
      </c>
      <c r="G10" s="521" t="s">
        <v>766</v>
      </c>
      <c r="H10" s="522"/>
      <c r="I10" s="515" t="s">
        <v>767</v>
      </c>
    </row>
    <row r="11" spans="2:9" ht="38.25" customHeight="1" thickBot="1">
      <c r="B11" s="514"/>
      <c r="C11" s="518"/>
      <c r="D11" s="523"/>
      <c r="E11" s="520"/>
      <c r="F11" s="520"/>
      <c r="G11" s="170" t="s">
        <v>1</v>
      </c>
      <c r="H11" s="171" t="s">
        <v>66</v>
      </c>
      <c r="I11" s="516"/>
    </row>
    <row r="12" spans="2:9" s="43" customFormat="1" ht="21" customHeight="1">
      <c r="B12" s="169">
        <v>1</v>
      </c>
      <c r="C12" s="168">
        <v>2</v>
      </c>
      <c r="D12" s="168">
        <v>3</v>
      </c>
      <c r="E12" s="168">
        <v>4</v>
      </c>
      <c r="F12" s="168">
        <v>5</v>
      </c>
      <c r="G12" s="168">
        <v>6</v>
      </c>
      <c r="H12" s="168">
        <v>7</v>
      </c>
      <c r="I12" s="167">
        <v>8</v>
      </c>
    </row>
    <row r="13" spans="2:9" s="57" customFormat="1" ht="34.5" customHeight="1">
      <c r="B13" s="92"/>
      <c r="C13" s="151" t="s">
        <v>184</v>
      </c>
      <c r="D13" s="93"/>
      <c r="E13" s="283"/>
      <c r="F13" s="283"/>
      <c r="G13" s="283"/>
      <c r="H13" s="283"/>
      <c r="I13" s="264"/>
    </row>
    <row r="14" spans="2:9" s="58" customFormat="1" ht="34.5" customHeight="1">
      <c r="B14" s="204" t="s">
        <v>185</v>
      </c>
      <c r="C14" s="205" t="s">
        <v>186</v>
      </c>
      <c r="D14" s="206">
        <v>1001</v>
      </c>
      <c r="E14" s="284">
        <v>511657</v>
      </c>
      <c r="F14" s="284">
        <v>496070</v>
      </c>
      <c r="G14" s="284">
        <v>242214</v>
      </c>
      <c r="H14" s="284">
        <f>+H15+H22+H29+H30</f>
        <v>240008</v>
      </c>
      <c r="I14" s="468">
        <f>SUM(H14/G14*100)</f>
        <v>99.08923513917445</v>
      </c>
    </row>
    <row r="15" spans="2:9" s="57" customFormat="1" ht="34.5" customHeight="1">
      <c r="B15" s="92">
        <v>60</v>
      </c>
      <c r="C15" s="151" t="s">
        <v>187</v>
      </c>
      <c r="D15" s="93">
        <v>1002</v>
      </c>
      <c r="E15" s="505">
        <v>10519</v>
      </c>
      <c r="F15" s="505">
        <v>4500</v>
      </c>
      <c r="G15" s="505">
        <v>1875</v>
      </c>
      <c r="H15" s="505">
        <f>+H16+H17+H18+H19+H20+H21</f>
        <v>1746</v>
      </c>
      <c r="I15" s="468">
        <f>SUM(H15/G15*100)</f>
        <v>93.12</v>
      </c>
    </row>
    <row r="16" spans="2:9" s="57" customFormat="1" ht="34.5" customHeight="1">
      <c r="B16" s="94">
        <v>600</v>
      </c>
      <c r="C16" s="152" t="s">
        <v>188</v>
      </c>
      <c r="D16" s="95">
        <v>1003</v>
      </c>
      <c r="E16" s="505"/>
      <c r="F16" s="505"/>
      <c r="G16" s="505"/>
      <c r="H16" s="505"/>
      <c r="I16" s="468"/>
    </row>
    <row r="17" spans="2:9" s="57" customFormat="1" ht="34.5" customHeight="1">
      <c r="B17" s="94">
        <v>601</v>
      </c>
      <c r="C17" s="152" t="s">
        <v>189</v>
      </c>
      <c r="D17" s="95">
        <v>1004</v>
      </c>
      <c r="E17" s="506"/>
      <c r="F17" s="505"/>
      <c r="G17" s="505"/>
      <c r="H17" s="505"/>
      <c r="I17" s="468"/>
    </row>
    <row r="18" spans="2:9" s="57" customFormat="1" ht="34.5" customHeight="1">
      <c r="B18" s="94">
        <v>602</v>
      </c>
      <c r="C18" s="152" t="s">
        <v>190</v>
      </c>
      <c r="D18" s="95">
        <v>1005</v>
      </c>
      <c r="E18" s="506"/>
      <c r="F18" s="505"/>
      <c r="G18" s="505"/>
      <c r="H18" s="505"/>
      <c r="I18" s="468"/>
    </row>
    <row r="19" spans="2:9" s="57" customFormat="1" ht="34.5" customHeight="1">
      <c r="B19" s="94">
        <v>603</v>
      </c>
      <c r="C19" s="152" t="s">
        <v>191</v>
      </c>
      <c r="D19" s="95">
        <v>1006</v>
      </c>
      <c r="E19" s="505"/>
      <c r="F19" s="505"/>
      <c r="G19" s="505"/>
      <c r="H19" s="505"/>
      <c r="I19" s="468"/>
    </row>
    <row r="20" spans="2:9" s="57" customFormat="1" ht="34.5" customHeight="1">
      <c r="B20" s="94">
        <v>604</v>
      </c>
      <c r="C20" s="152" t="s">
        <v>192</v>
      </c>
      <c r="D20" s="95">
        <v>1007</v>
      </c>
      <c r="E20" s="505">
        <v>10519</v>
      </c>
      <c r="F20" s="505">
        <v>4500</v>
      </c>
      <c r="G20" s="505">
        <v>1875</v>
      </c>
      <c r="H20" s="505">
        <v>1746</v>
      </c>
      <c r="I20" s="468">
        <f>SUM(H20/G20*100)</f>
        <v>93.12</v>
      </c>
    </row>
    <row r="21" spans="2:9" s="57" customFormat="1" ht="34.5" customHeight="1">
      <c r="B21" s="94">
        <v>605</v>
      </c>
      <c r="C21" s="152" t="s">
        <v>193</v>
      </c>
      <c r="D21" s="95">
        <v>1008</v>
      </c>
      <c r="E21" s="505"/>
      <c r="F21" s="505"/>
      <c r="G21" s="505"/>
      <c r="H21" s="505"/>
      <c r="I21" s="468"/>
    </row>
    <row r="22" spans="2:9" s="57" customFormat="1" ht="34.5" customHeight="1">
      <c r="B22" s="92">
        <v>61</v>
      </c>
      <c r="C22" s="151" t="s">
        <v>194</v>
      </c>
      <c r="D22" s="93">
        <v>1009</v>
      </c>
      <c r="E22" s="507">
        <v>482521</v>
      </c>
      <c r="F22" s="505">
        <v>473022</v>
      </c>
      <c r="G22" s="505">
        <v>230705</v>
      </c>
      <c r="H22" s="505">
        <f>+H23+H24+H25+H26+H27+H28</f>
        <v>228005</v>
      </c>
      <c r="I22" s="468">
        <f>SUM(H22/G22*100)</f>
        <v>98.82967425933552</v>
      </c>
    </row>
    <row r="23" spans="2:9" s="57" customFormat="1" ht="34.5" customHeight="1">
      <c r="B23" s="94">
        <v>610</v>
      </c>
      <c r="C23" s="152" t="s">
        <v>195</v>
      </c>
      <c r="D23" s="95">
        <v>1010</v>
      </c>
      <c r="E23" s="505"/>
      <c r="F23" s="505"/>
      <c r="G23" s="505"/>
      <c r="H23" s="505"/>
      <c r="I23" s="468"/>
    </row>
    <row r="24" spans="2:9" s="57" customFormat="1" ht="34.5" customHeight="1">
      <c r="B24" s="94">
        <v>611</v>
      </c>
      <c r="C24" s="152" t="s">
        <v>196</v>
      </c>
      <c r="D24" s="95">
        <v>1011</v>
      </c>
      <c r="E24" s="505"/>
      <c r="F24" s="505"/>
      <c r="G24" s="505"/>
      <c r="H24" s="505"/>
      <c r="I24" s="468"/>
    </row>
    <row r="25" spans="2:9" s="57" customFormat="1" ht="34.5" customHeight="1">
      <c r="B25" s="94">
        <v>612</v>
      </c>
      <c r="C25" s="152" t="s">
        <v>197</v>
      </c>
      <c r="D25" s="95">
        <v>1012</v>
      </c>
      <c r="E25" s="505"/>
      <c r="F25" s="505"/>
      <c r="G25" s="505"/>
      <c r="H25" s="505"/>
      <c r="I25" s="468"/>
    </row>
    <row r="26" spans="2:9" s="57" customFormat="1" ht="34.5" customHeight="1">
      <c r="B26" s="94">
        <v>613</v>
      </c>
      <c r="C26" s="152" t="s">
        <v>198</v>
      </c>
      <c r="D26" s="95">
        <v>1013</v>
      </c>
      <c r="E26" s="505"/>
      <c r="F26" s="505"/>
      <c r="G26" s="505"/>
      <c r="H26" s="505"/>
      <c r="I26" s="468"/>
    </row>
    <row r="27" spans="2:9" s="57" customFormat="1" ht="34.5" customHeight="1">
      <c r="B27" s="94">
        <v>614</v>
      </c>
      <c r="C27" s="152" t="s">
        <v>199</v>
      </c>
      <c r="D27" s="95">
        <v>1014</v>
      </c>
      <c r="E27" s="505">
        <v>482521</v>
      </c>
      <c r="F27" s="505">
        <v>473022</v>
      </c>
      <c r="G27" s="505">
        <v>230705</v>
      </c>
      <c r="H27" s="505">
        <v>228005</v>
      </c>
      <c r="I27" s="468">
        <f>SUM(H27/G27*100)</f>
        <v>98.82967425933552</v>
      </c>
    </row>
    <row r="28" spans="2:9" s="57" customFormat="1" ht="34.5" customHeight="1">
      <c r="B28" s="94">
        <v>615</v>
      </c>
      <c r="C28" s="152" t="s">
        <v>200</v>
      </c>
      <c r="D28" s="95">
        <v>1015</v>
      </c>
      <c r="E28" s="507"/>
      <c r="F28" s="505"/>
      <c r="G28" s="505"/>
      <c r="H28" s="505"/>
      <c r="I28" s="468"/>
    </row>
    <row r="29" spans="2:9" s="57" customFormat="1" ht="34.5" customHeight="1">
      <c r="B29" s="94">
        <v>64</v>
      </c>
      <c r="C29" s="151" t="s">
        <v>201</v>
      </c>
      <c r="D29" s="93">
        <v>1016</v>
      </c>
      <c r="E29" s="507">
        <v>1980</v>
      </c>
      <c r="F29" s="505">
        <v>2548</v>
      </c>
      <c r="G29" s="505">
        <v>1604</v>
      </c>
      <c r="H29" s="505">
        <v>1596</v>
      </c>
      <c r="I29" s="468">
        <f>SUM(H29/G29*100)</f>
        <v>99.50124688279301</v>
      </c>
    </row>
    <row r="30" spans="2:9" s="57" customFormat="1" ht="34.5" customHeight="1">
      <c r="B30" s="94">
        <v>65</v>
      </c>
      <c r="C30" s="151" t="s">
        <v>202</v>
      </c>
      <c r="D30" s="95">
        <v>1017</v>
      </c>
      <c r="E30" s="505">
        <v>16637</v>
      </c>
      <c r="F30" s="508">
        <v>16000</v>
      </c>
      <c r="G30" s="508">
        <v>8030</v>
      </c>
      <c r="H30" s="505">
        <v>8661</v>
      </c>
      <c r="I30" s="468">
        <f>SUM(H30/G30*100)</f>
        <v>107.85803237858032</v>
      </c>
    </row>
    <row r="31" spans="2:9" s="57" customFormat="1" ht="34.5" customHeight="1">
      <c r="B31" s="92"/>
      <c r="C31" s="151" t="s">
        <v>203</v>
      </c>
      <c r="E31" s="505"/>
      <c r="F31" s="508"/>
      <c r="G31" s="508"/>
      <c r="H31" s="505"/>
      <c r="I31" s="468"/>
    </row>
    <row r="32" spans="2:9" s="57" customFormat="1" ht="39.75" customHeight="1">
      <c r="B32" s="204" t="s">
        <v>204</v>
      </c>
      <c r="C32" s="205" t="s">
        <v>205</v>
      </c>
      <c r="D32" s="206">
        <v>1018</v>
      </c>
      <c r="E32" s="284">
        <v>462304</v>
      </c>
      <c r="F32" s="284">
        <v>466530</v>
      </c>
      <c r="G32" s="284">
        <v>227526</v>
      </c>
      <c r="H32" s="284">
        <f>+H33-H34-H35+H36+H37+H38+H39+H40+H41+H42+H43</f>
        <v>221548</v>
      </c>
      <c r="I32" s="468">
        <f>SUM(H32/G32*100)</f>
        <v>97.37260796568304</v>
      </c>
    </row>
    <row r="33" spans="2:9" s="57" customFormat="1" ht="34.5" customHeight="1">
      <c r="B33" s="94">
        <v>50</v>
      </c>
      <c r="C33" s="152" t="s">
        <v>206</v>
      </c>
      <c r="D33" s="209">
        <v>1019</v>
      </c>
      <c r="E33" s="505">
        <v>7340</v>
      </c>
      <c r="F33" s="505">
        <v>1145</v>
      </c>
      <c r="G33" s="505">
        <v>572</v>
      </c>
      <c r="H33" s="505">
        <v>355</v>
      </c>
      <c r="I33" s="468">
        <f>SUM(H33/G33*100)</f>
        <v>62.06293706293706</v>
      </c>
    </row>
    <row r="34" spans="2:9" s="57" customFormat="1" ht="34.5" customHeight="1">
      <c r="B34" s="94">
        <v>62</v>
      </c>
      <c r="C34" s="152" t="s">
        <v>207</v>
      </c>
      <c r="D34" s="95">
        <v>1020</v>
      </c>
      <c r="E34" s="507"/>
      <c r="F34" s="505"/>
      <c r="G34" s="505"/>
      <c r="H34" s="505"/>
      <c r="I34" s="468"/>
    </row>
    <row r="35" spans="2:9" s="57" customFormat="1" ht="39.75" customHeight="1">
      <c r="B35" s="94">
        <v>630</v>
      </c>
      <c r="C35" s="152" t="s">
        <v>208</v>
      </c>
      <c r="D35" s="209">
        <v>1021</v>
      </c>
      <c r="E35" s="507"/>
      <c r="F35" s="505"/>
      <c r="G35" s="505"/>
      <c r="H35" s="505"/>
      <c r="I35" s="468"/>
    </row>
    <row r="36" spans="2:9" s="57" customFormat="1" ht="41.25" customHeight="1">
      <c r="B36" s="94">
        <v>631</v>
      </c>
      <c r="C36" s="152" t="s">
        <v>209</v>
      </c>
      <c r="D36" s="95">
        <v>1022</v>
      </c>
      <c r="E36" s="505"/>
      <c r="F36" s="505"/>
      <c r="G36" s="505"/>
      <c r="H36" s="505"/>
      <c r="I36" s="468"/>
    </row>
    <row r="37" spans="2:9" s="57" customFormat="1" ht="34.5" customHeight="1">
      <c r="B37" s="94" t="s">
        <v>210</v>
      </c>
      <c r="C37" s="152" t="s">
        <v>211</v>
      </c>
      <c r="D37" s="95">
        <v>1023</v>
      </c>
      <c r="E37" s="505">
        <v>55223</v>
      </c>
      <c r="F37" s="505">
        <v>61400</v>
      </c>
      <c r="G37" s="505">
        <v>27217</v>
      </c>
      <c r="H37" s="505">
        <v>19489</v>
      </c>
      <c r="I37" s="468">
        <f>SUM(H37/G37*100)</f>
        <v>71.60598155564537</v>
      </c>
    </row>
    <row r="38" spans="2:9" s="57" customFormat="1" ht="34.5" customHeight="1">
      <c r="B38" s="94">
        <v>513</v>
      </c>
      <c r="C38" s="152" t="s">
        <v>212</v>
      </c>
      <c r="D38" s="95">
        <v>1024</v>
      </c>
      <c r="E38" s="507">
        <v>40055</v>
      </c>
      <c r="F38" s="505">
        <v>43100</v>
      </c>
      <c r="G38" s="505">
        <v>21650</v>
      </c>
      <c r="H38" s="505">
        <v>20151</v>
      </c>
      <c r="I38" s="468">
        <f>SUM(H38/G38*100)</f>
        <v>93.07621247113164</v>
      </c>
    </row>
    <row r="39" spans="2:9" s="57" customFormat="1" ht="34.5" customHeight="1">
      <c r="B39" s="94">
        <v>52</v>
      </c>
      <c r="C39" s="152" t="s">
        <v>213</v>
      </c>
      <c r="D39" s="95">
        <v>1025</v>
      </c>
      <c r="E39" s="507">
        <v>211650</v>
      </c>
      <c r="F39" s="505">
        <v>233338</v>
      </c>
      <c r="G39" s="505">
        <v>115393</v>
      </c>
      <c r="H39" s="505">
        <v>113318</v>
      </c>
      <c r="I39" s="468">
        <f>SUM(H39/G39*100)</f>
        <v>98.20179733606025</v>
      </c>
    </row>
    <row r="40" spans="2:9" s="57" customFormat="1" ht="34.5" customHeight="1">
      <c r="B40" s="94">
        <v>53</v>
      </c>
      <c r="C40" s="152" t="s">
        <v>214</v>
      </c>
      <c r="D40" s="95">
        <v>1026</v>
      </c>
      <c r="E40" s="505">
        <v>52444</v>
      </c>
      <c r="F40" s="505">
        <v>44410</v>
      </c>
      <c r="G40" s="505">
        <v>20545</v>
      </c>
      <c r="H40" s="505">
        <v>25996</v>
      </c>
      <c r="I40" s="468">
        <f>SUM(H40/G40*100)</f>
        <v>126.53200292041859</v>
      </c>
    </row>
    <row r="41" spans="2:9" s="57" customFormat="1" ht="34.5" customHeight="1">
      <c r="B41" s="94">
        <v>540</v>
      </c>
      <c r="C41" s="152" t="s">
        <v>215</v>
      </c>
      <c r="D41" s="95">
        <v>1027</v>
      </c>
      <c r="E41" s="507">
        <v>44774</v>
      </c>
      <c r="F41" s="505">
        <v>40000</v>
      </c>
      <c r="G41" s="505">
        <v>20000</v>
      </c>
      <c r="H41" s="505">
        <v>25368</v>
      </c>
      <c r="I41" s="468">
        <f>SUM(H41/G41*100)</f>
        <v>126.84</v>
      </c>
    </row>
    <row r="42" spans="2:9" s="57" customFormat="1" ht="34.5" customHeight="1">
      <c r="B42" s="94" t="s">
        <v>216</v>
      </c>
      <c r="C42" s="152" t="s">
        <v>217</v>
      </c>
      <c r="D42" s="95">
        <v>1028</v>
      </c>
      <c r="E42" s="507">
        <v>7462</v>
      </c>
      <c r="F42" s="509">
        <v>4000</v>
      </c>
      <c r="G42" s="509"/>
      <c r="H42" s="509"/>
      <c r="I42" s="468"/>
    </row>
    <row r="43" spans="2:9" s="61" customFormat="1" ht="34.5" customHeight="1">
      <c r="B43" s="94">
        <v>55</v>
      </c>
      <c r="C43" s="152" t="s">
        <v>218</v>
      </c>
      <c r="D43" s="95">
        <v>1029</v>
      </c>
      <c r="E43" s="286">
        <v>43356</v>
      </c>
      <c r="F43" s="287">
        <v>39137</v>
      </c>
      <c r="G43" s="287">
        <v>22149</v>
      </c>
      <c r="H43" s="286">
        <v>16871</v>
      </c>
      <c r="I43" s="468">
        <f>SUM(H43/G43*100)</f>
        <v>76.17048173732448</v>
      </c>
    </row>
    <row r="44" spans="2:9" s="61" customFormat="1" ht="34.5" customHeight="1">
      <c r="B44" s="204"/>
      <c r="C44" s="205" t="s">
        <v>219</v>
      </c>
      <c r="D44" s="206">
        <v>1030</v>
      </c>
      <c r="E44" s="288">
        <v>49353</v>
      </c>
      <c r="F44" s="288">
        <v>29540</v>
      </c>
      <c r="G44" s="288">
        <v>14688</v>
      </c>
      <c r="H44" s="288">
        <f>+H14-H32</f>
        <v>18460</v>
      </c>
      <c r="I44" s="468">
        <f>SUM(H44/G44*100)</f>
        <v>125.68082788671025</v>
      </c>
    </row>
    <row r="45" spans="2:9" s="61" customFormat="1" ht="34.5" customHeight="1">
      <c r="B45" s="204"/>
      <c r="C45" s="205" t="s">
        <v>220</v>
      </c>
      <c r="D45" s="206">
        <v>1031</v>
      </c>
      <c r="E45" s="288"/>
      <c r="F45" s="288"/>
      <c r="G45" s="288"/>
      <c r="H45" s="289"/>
      <c r="I45" s="468"/>
    </row>
    <row r="46" spans="2:9" s="61" customFormat="1" ht="34.5" customHeight="1">
      <c r="B46" s="204">
        <v>66</v>
      </c>
      <c r="C46" s="205" t="s">
        <v>221</v>
      </c>
      <c r="D46" s="206">
        <v>1032</v>
      </c>
      <c r="E46" s="288">
        <v>750</v>
      </c>
      <c r="F46" s="288">
        <v>500</v>
      </c>
      <c r="G46" s="288">
        <v>145</v>
      </c>
      <c r="H46" s="288">
        <f>+H47+H52+H53</f>
        <v>175</v>
      </c>
      <c r="I46" s="468">
        <f>SUM(H46/G46*100)</f>
        <v>120.6896551724138</v>
      </c>
    </row>
    <row r="47" spans="2:9" s="61" customFormat="1" ht="34.5" customHeight="1">
      <c r="B47" s="92" t="s">
        <v>222</v>
      </c>
      <c r="C47" s="151" t="s">
        <v>223</v>
      </c>
      <c r="D47" s="208">
        <v>1033</v>
      </c>
      <c r="E47" s="286"/>
      <c r="F47" s="286"/>
      <c r="G47" s="286"/>
      <c r="H47" s="286"/>
      <c r="I47" s="468"/>
    </row>
    <row r="48" spans="2:9" s="61" customFormat="1" ht="34.5" customHeight="1">
      <c r="B48" s="94">
        <v>660</v>
      </c>
      <c r="C48" s="152" t="s">
        <v>224</v>
      </c>
      <c r="D48" s="209">
        <v>1034</v>
      </c>
      <c r="E48" s="286"/>
      <c r="F48" s="286"/>
      <c r="G48" s="286"/>
      <c r="H48" s="286"/>
      <c r="I48" s="468"/>
    </row>
    <row r="49" spans="2:9" s="61" customFormat="1" ht="34.5" customHeight="1">
      <c r="B49" s="94">
        <v>661</v>
      </c>
      <c r="C49" s="152" t="s">
        <v>225</v>
      </c>
      <c r="D49" s="209">
        <v>1035</v>
      </c>
      <c r="E49" s="286"/>
      <c r="F49" s="52"/>
      <c r="G49" s="290"/>
      <c r="H49" s="286"/>
      <c r="I49" s="468"/>
    </row>
    <row r="50" spans="2:9" s="61" customFormat="1" ht="34.5" customHeight="1">
      <c r="B50" s="94">
        <v>665</v>
      </c>
      <c r="C50" s="152" t="s">
        <v>226</v>
      </c>
      <c r="D50" s="95">
        <v>1036</v>
      </c>
      <c r="E50" s="286"/>
      <c r="F50" s="286"/>
      <c r="G50" s="286"/>
      <c r="H50" s="286"/>
      <c r="I50" s="468"/>
    </row>
    <row r="51" spans="2:9" s="61" customFormat="1" ht="34.5" customHeight="1">
      <c r="B51" s="94">
        <v>669</v>
      </c>
      <c r="C51" s="152" t="s">
        <v>227</v>
      </c>
      <c r="D51" s="95">
        <v>1037</v>
      </c>
      <c r="E51" s="286"/>
      <c r="F51" s="286"/>
      <c r="G51" s="286"/>
      <c r="H51" s="286"/>
      <c r="I51" s="468"/>
    </row>
    <row r="52" spans="2:9" s="61" customFormat="1" ht="34.5" customHeight="1">
      <c r="B52" s="92">
        <v>662</v>
      </c>
      <c r="C52" s="151" t="s">
        <v>228</v>
      </c>
      <c r="D52" s="93">
        <v>1038</v>
      </c>
      <c r="E52" s="286">
        <v>741</v>
      </c>
      <c r="F52" s="286">
        <v>500</v>
      </c>
      <c r="G52" s="286">
        <v>145</v>
      </c>
      <c r="H52" s="286">
        <v>165</v>
      </c>
      <c r="I52" s="468">
        <f>SUM(H52/G52*100)</f>
        <v>113.79310344827587</v>
      </c>
    </row>
    <row r="53" spans="2:9" s="61" customFormat="1" ht="42.75" customHeight="1">
      <c r="B53" s="92" t="s">
        <v>229</v>
      </c>
      <c r="C53" s="151" t="s">
        <v>230</v>
      </c>
      <c r="D53" s="93">
        <v>1039</v>
      </c>
      <c r="E53" s="286">
        <v>9</v>
      </c>
      <c r="F53" s="509"/>
      <c r="G53" s="286"/>
      <c r="H53" s="509">
        <v>10</v>
      </c>
      <c r="I53" s="468"/>
    </row>
    <row r="54" spans="2:9" s="61" customFormat="1" ht="34.5" customHeight="1">
      <c r="B54" s="204">
        <v>56</v>
      </c>
      <c r="C54" s="205" t="s">
        <v>231</v>
      </c>
      <c r="D54" s="206">
        <v>1040</v>
      </c>
      <c r="E54" s="288">
        <v>423</v>
      </c>
      <c r="F54" s="288">
        <v>307</v>
      </c>
      <c r="G54" s="288">
        <v>130</v>
      </c>
      <c r="H54" s="288">
        <f>+H55+H60+H61</f>
        <v>1297</v>
      </c>
      <c r="I54" s="468">
        <f>SUM(H54/G54*100)</f>
        <v>997.6923076923077</v>
      </c>
    </row>
    <row r="55" spans="2:9" ht="45" customHeight="1">
      <c r="B55" s="92" t="s">
        <v>232</v>
      </c>
      <c r="C55" s="151" t="s">
        <v>603</v>
      </c>
      <c r="D55" s="93">
        <v>1041</v>
      </c>
      <c r="E55" s="286"/>
      <c r="F55" s="286"/>
      <c r="G55" s="286"/>
      <c r="H55" s="286"/>
      <c r="I55" s="468"/>
    </row>
    <row r="56" spans="2:9" ht="34.5" customHeight="1">
      <c r="B56" s="94">
        <v>560</v>
      </c>
      <c r="C56" s="152" t="s">
        <v>233</v>
      </c>
      <c r="D56" s="209">
        <v>1042</v>
      </c>
      <c r="E56" s="286"/>
      <c r="F56" s="286"/>
      <c r="G56" s="286"/>
      <c r="H56" s="286"/>
      <c r="I56" s="468"/>
    </row>
    <row r="57" spans="2:9" ht="34.5" customHeight="1">
      <c r="B57" s="94">
        <v>561</v>
      </c>
      <c r="C57" s="152" t="s">
        <v>234</v>
      </c>
      <c r="D57" s="209">
        <v>1043</v>
      </c>
      <c r="E57" s="286"/>
      <c r="F57" s="286"/>
      <c r="G57" s="286"/>
      <c r="H57" s="286"/>
      <c r="I57" s="468"/>
    </row>
    <row r="58" spans="2:9" ht="34.5" customHeight="1">
      <c r="B58" s="94">
        <v>565</v>
      </c>
      <c r="C58" s="152" t="s">
        <v>235</v>
      </c>
      <c r="D58" s="209">
        <v>1044</v>
      </c>
      <c r="E58" s="286"/>
      <c r="F58" s="286"/>
      <c r="G58" s="286"/>
      <c r="H58" s="286"/>
      <c r="I58" s="468"/>
    </row>
    <row r="59" spans="2:9" ht="34.5" customHeight="1">
      <c r="B59" s="94" t="s">
        <v>236</v>
      </c>
      <c r="C59" s="152" t="s">
        <v>237</v>
      </c>
      <c r="D59" s="95">
        <v>1045</v>
      </c>
      <c r="E59" s="286"/>
      <c r="F59" s="286"/>
      <c r="G59" s="286"/>
      <c r="H59" s="286"/>
      <c r="I59" s="468"/>
    </row>
    <row r="60" spans="2:9" ht="34.5" customHeight="1">
      <c r="B60" s="94">
        <v>562</v>
      </c>
      <c r="C60" s="151" t="s">
        <v>238</v>
      </c>
      <c r="D60" s="93">
        <v>1046</v>
      </c>
      <c r="E60" s="286">
        <v>414</v>
      </c>
      <c r="F60" s="286">
        <v>260</v>
      </c>
      <c r="G60" s="286">
        <v>130</v>
      </c>
      <c r="H60" s="286">
        <v>1296</v>
      </c>
      <c r="I60" s="468">
        <f>SUM(H60/G60*100)</f>
        <v>996.9230769230769</v>
      </c>
    </row>
    <row r="61" spans="2:9" ht="41.25" customHeight="1">
      <c r="B61" s="92" t="s">
        <v>239</v>
      </c>
      <c r="C61" s="151" t="s">
        <v>240</v>
      </c>
      <c r="D61" s="93">
        <v>1047</v>
      </c>
      <c r="E61" s="286">
        <v>9</v>
      </c>
      <c r="F61" s="286">
        <v>47</v>
      </c>
      <c r="G61" s="286"/>
      <c r="H61" s="286">
        <v>1</v>
      </c>
      <c r="I61" s="468"/>
    </row>
    <row r="62" spans="2:9" ht="34.5" customHeight="1">
      <c r="B62" s="204"/>
      <c r="C62" s="205" t="s">
        <v>241</v>
      </c>
      <c r="D62" s="206">
        <v>1048</v>
      </c>
      <c r="E62" s="288">
        <v>327</v>
      </c>
      <c r="F62" s="288">
        <v>193</v>
      </c>
      <c r="G62" s="288">
        <v>15</v>
      </c>
      <c r="H62" s="288"/>
      <c r="I62" s="468">
        <f>SUM(H62/G62*100)</f>
        <v>0</v>
      </c>
    </row>
    <row r="63" spans="2:9" ht="34.5" customHeight="1">
      <c r="B63" s="204"/>
      <c r="C63" s="205" t="s">
        <v>242</v>
      </c>
      <c r="D63" s="206">
        <v>1049</v>
      </c>
      <c r="E63" s="288"/>
      <c r="F63" s="288"/>
      <c r="G63" s="288"/>
      <c r="H63" s="288">
        <f>+H54-H46</f>
        <v>1122</v>
      </c>
      <c r="I63" s="468"/>
    </row>
    <row r="64" spans="2:9" ht="45.75" customHeight="1">
      <c r="B64" s="94" t="s">
        <v>243</v>
      </c>
      <c r="C64" s="152" t="s">
        <v>244</v>
      </c>
      <c r="D64" s="95">
        <v>1050</v>
      </c>
      <c r="E64" s="286">
        <v>13972</v>
      </c>
      <c r="F64" s="286">
        <v>9000</v>
      </c>
      <c r="G64" s="286"/>
      <c r="H64" s="286"/>
      <c r="I64" s="468"/>
    </row>
    <row r="65" spans="2:9" ht="42.75" customHeight="1">
      <c r="B65" s="94" t="s">
        <v>245</v>
      </c>
      <c r="C65" s="152" t="s">
        <v>246</v>
      </c>
      <c r="D65" s="209">
        <v>1051</v>
      </c>
      <c r="E65" s="286">
        <v>21704</v>
      </c>
      <c r="F65" s="286">
        <v>19000</v>
      </c>
      <c r="G65" s="286"/>
      <c r="H65" s="286"/>
      <c r="I65" s="468"/>
    </row>
    <row r="66" spans="2:9" ht="34.5" customHeight="1">
      <c r="B66" s="204" t="s">
        <v>247</v>
      </c>
      <c r="C66" s="205" t="s">
        <v>248</v>
      </c>
      <c r="D66" s="206">
        <v>1052</v>
      </c>
      <c r="E66" s="288">
        <v>13858</v>
      </c>
      <c r="F66" s="288">
        <v>12000</v>
      </c>
      <c r="G66" s="288">
        <v>4284</v>
      </c>
      <c r="H66" s="288">
        <v>6928</v>
      </c>
      <c r="I66" s="468">
        <f>SUM(H66/G66*100)</f>
        <v>161.71802054154995</v>
      </c>
    </row>
    <row r="67" spans="2:9" ht="34.5" customHeight="1">
      <c r="B67" s="204" t="s">
        <v>249</v>
      </c>
      <c r="C67" s="205" t="s">
        <v>250</v>
      </c>
      <c r="D67" s="206">
        <v>1053</v>
      </c>
      <c r="E67" s="288">
        <v>14190</v>
      </c>
      <c r="F67" s="288">
        <v>12755</v>
      </c>
      <c r="G67" s="288">
        <v>5640</v>
      </c>
      <c r="H67" s="288">
        <v>5608</v>
      </c>
      <c r="I67" s="468">
        <f>SUM(H67/G67*100)</f>
        <v>99.43262411347517</v>
      </c>
    </row>
    <row r="68" spans="2:9" ht="42.75" customHeight="1">
      <c r="B68" s="210"/>
      <c r="C68" s="211" t="s">
        <v>251</v>
      </c>
      <c r="D68" s="209">
        <v>1054</v>
      </c>
      <c r="E68" s="291">
        <v>41616</v>
      </c>
      <c r="F68" s="291">
        <v>18978</v>
      </c>
      <c r="G68" s="291">
        <v>13347</v>
      </c>
      <c r="H68" s="291">
        <f>+H44-H45+H62-H63+H64-H65+H66-H67</f>
        <v>18658</v>
      </c>
      <c r="I68" s="468">
        <f>SUM(H68/G68*100)</f>
        <v>139.791713493669</v>
      </c>
    </row>
    <row r="69" spans="2:9" ht="45.75" customHeight="1">
      <c r="B69" s="210"/>
      <c r="C69" s="211" t="s">
        <v>252</v>
      </c>
      <c r="D69" s="209">
        <v>1055</v>
      </c>
      <c r="E69" s="291"/>
      <c r="F69" s="291"/>
      <c r="G69" s="291"/>
      <c r="H69" s="291"/>
      <c r="I69" s="468"/>
    </row>
    <row r="70" spans="2:9" ht="44.25" customHeight="1">
      <c r="B70" s="94" t="s">
        <v>145</v>
      </c>
      <c r="C70" s="152" t="s">
        <v>253</v>
      </c>
      <c r="D70" s="95">
        <v>1056</v>
      </c>
      <c r="E70" s="286"/>
      <c r="F70" s="286"/>
      <c r="G70" s="286"/>
      <c r="H70" s="286"/>
      <c r="I70" s="468"/>
    </row>
    <row r="71" spans="2:9" ht="45.75" customHeight="1">
      <c r="B71" s="94" t="s">
        <v>146</v>
      </c>
      <c r="C71" s="152" t="s">
        <v>254</v>
      </c>
      <c r="D71" s="209">
        <v>1057</v>
      </c>
      <c r="E71" s="286">
        <v>560</v>
      </c>
      <c r="F71" s="286"/>
      <c r="G71" s="286"/>
      <c r="H71" s="286">
        <v>241</v>
      </c>
      <c r="I71" s="468"/>
    </row>
    <row r="72" spans="2:9" ht="34.5" customHeight="1">
      <c r="B72" s="204"/>
      <c r="C72" s="205" t="s">
        <v>255</v>
      </c>
      <c r="D72" s="206">
        <v>1058</v>
      </c>
      <c r="E72" s="288">
        <v>41056</v>
      </c>
      <c r="F72" s="288">
        <v>18978</v>
      </c>
      <c r="G72" s="288">
        <v>13347</v>
      </c>
      <c r="H72" s="288">
        <f>+H68-H69+H70-H71</f>
        <v>18417</v>
      </c>
      <c r="I72" s="468">
        <f>SUM(H72/G72*100)</f>
        <v>137.98606428410878</v>
      </c>
    </row>
    <row r="73" spans="2:9" ht="34.5" customHeight="1">
      <c r="B73" s="212"/>
      <c r="C73" s="207" t="s">
        <v>256</v>
      </c>
      <c r="D73" s="206">
        <v>1059</v>
      </c>
      <c r="E73" s="288"/>
      <c r="F73" s="288"/>
      <c r="G73" s="288"/>
      <c r="H73" s="288"/>
      <c r="I73" s="468"/>
    </row>
    <row r="74" spans="2:9" ht="34.5" customHeight="1">
      <c r="B74" s="94"/>
      <c r="C74" s="153" t="s">
        <v>257</v>
      </c>
      <c r="D74" s="95"/>
      <c r="E74" s="286"/>
      <c r="F74" s="286"/>
      <c r="G74" s="286"/>
      <c r="H74" s="286"/>
      <c r="I74" s="468"/>
    </row>
    <row r="75" spans="2:9" ht="34.5" customHeight="1">
      <c r="B75" s="94">
        <v>721</v>
      </c>
      <c r="C75" s="153" t="s">
        <v>258</v>
      </c>
      <c r="D75" s="95">
        <v>1060</v>
      </c>
      <c r="E75" s="286">
        <v>6966</v>
      </c>
      <c r="F75" s="286">
        <v>3795</v>
      </c>
      <c r="G75" s="286"/>
      <c r="H75" s="286"/>
      <c r="I75" s="468"/>
    </row>
    <row r="76" spans="2:9" ht="34.5" customHeight="1">
      <c r="B76" s="94" t="s">
        <v>259</v>
      </c>
      <c r="C76" s="153" t="s">
        <v>260</v>
      </c>
      <c r="D76" s="209">
        <v>1061</v>
      </c>
      <c r="E76" s="286"/>
      <c r="F76" s="286"/>
      <c r="G76" s="286"/>
      <c r="H76" s="286"/>
      <c r="I76" s="468"/>
    </row>
    <row r="77" spans="2:9" ht="34.5" customHeight="1">
      <c r="B77" s="94" t="s">
        <v>259</v>
      </c>
      <c r="C77" s="153" t="s">
        <v>261</v>
      </c>
      <c r="D77" s="209">
        <v>1062</v>
      </c>
      <c r="E77" s="286">
        <v>684</v>
      </c>
      <c r="F77" s="286"/>
      <c r="G77" s="286"/>
      <c r="H77" s="286"/>
      <c r="I77" s="468"/>
    </row>
    <row r="78" spans="2:9" ht="34.5" customHeight="1">
      <c r="B78" s="94">
        <v>723</v>
      </c>
      <c r="C78" s="153" t="s">
        <v>262</v>
      </c>
      <c r="D78" s="95">
        <v>1063</v>
      </c>
      <c r="E78" s="286"/>
      <c r="F78" s="286"/>
      <c r="G78" s="286"/>
      <c r="H78" s="286"/>
      <c r="I78" s="468"/>
    </row>
    <row r="79" spans="2:9" ht="34.5" customHeight="1">
      <c r="B79" s="204"/>
      <c r="C79" s="207" t="s">
        <v>604</v>
      </c>
      <c r="D79" s="206">
        <v>1064</v>
      </c>
      <c r="E79" s="288">
        <v>34774</v>
      </c>
      <c r="F79" s="288">
        <v>15183</v>
      </c>
      <c r="G79" s="288">
        <v>13347</v>
      </c>
      <c r="H79" s="288">
        <f>+H72-H73-H75-H76+H77-H78</f>
        <v>18417</v>
      </c>
      <c r="I79" s="468">
        <f>SUM(H79/G79*100)</f>
        <v>137.98606428410878</v>
      </c>
    </row>
    <row r="80" spans="2:9" ht="34.5" customHeight="1">
      <c r="B80" s="212"/>
      <c r="C80" s="207" t="s">
        <v>605</v>
      </c>
      <c r="D80" s="206">
        <v>1065</v>
      </c>
      <c r="E80" s="288"/>
      <c r="F80" s="288"/>
      <c r="G80" s="288"/>
      <c r="H80" s="288"/>
      <c r="I80" s="468"/>
    </row>
    <row r="81" spans="2:9" ht="34.5" customHeight="1">
      <c r="B81" s="96"/>
      <c r="C81" s="153" t="s">
        <v>263</v>
      </c>
      <c r="D81" s="95">
        <v>1066</v>
      </c>
      <c r="E81" s="286"/>
      <c r="F81" s="286"/>
      <c r="G81" s="286"/>
      <c r="H81" s="286"/>
      <c r="I81" s="468"/>
    </row>
    <row r="82" spans="2:9" ht="34.5" customHeight="1">
      <c r="B82" s="96"/>
      <c r="C82" s="153" t="s">
        <v>264</v>
      </c>
      <c r="D82" s="95">
        <v>1067</v>
      </c>
      <c r="E82" s="286"/>
      <c r="F82" s="286"/>
      <c r="G82" s="286"/>
      <c r="H82" s="286"/>
      <c r="I82" s="468"/>
    </row>
    <row r="83" spans="2:9" ht="34.5" customHeight="1">
      <c r="B83" s="96"/>
      <c r="C83" s="153" t="s">
        <v>606</v>
      </c>
      <c r="D83" s="95">
        <v>1068</v>
      </c>
      <c r="E83" s="286"/>
      <c r="F83" s="286"/>
      <c r="G83" s="286"/>
      <c r="H83" s="286"/>
      <c r="I83" s="468"/>
    </row>
    <row r="84" spans="2:9" ht="34.5" customHeight="1">
      <c r="B84" s="96"/>
      <c r="C84" s="153" t="s">
        <v>607</v>
      </c>
      <c r="D84" s="95">
        <v>1069</v>
      </c>
      <c r="E84" s="286"/>
      <c r="F84" s="286"/>
      <c r="G84" s="286"/>
      <c r="H84" s="286"/>
      <c r="I84" s="468"/>
    </row>
    <row r="85" spans="2:9" ht="34.5" customHeight="1">
      <c r="B85" s="96"/>
      <c r="C85" s="153" t="s">
        <v>608</v>
      </c>
      <c r="D85" s="209"/>
      <c r="E85" s="286"/>
      <c r="F85" s="286"/>
      <c r="G85" s="286"/>
      <c r="H85" s="286"/>
      <c r="I85" s="468"/>
    </row>
    <row r="86" spans="2:9" ht="34.5" customHeight="1">
      <c r="B86" s="96"/>
      <c r="C86" s="153" t="s">
        <v>147</v>
      </c>
      <c r="D86" s="209">
        <v>1070</v>
      </c>
      <c r="E86" s="286"/>
      <c r="F86" s="286"/>
      <c r="G86" s="286"/>
      <c r="H86" s="286"/>
      <c r="I86" s="468"/>
    </row>
    <row r="87" spans="2:9" ht="34.5" customHeight="1" thickBot="1">
      <c r="B87" s="97"/>
      <c r="C87" s="154" t="s">
        <v>148</v>
      </c>
      <c r="D87" s="148">
        <v>1071</v>
      </c>
      <c r="E87" s="292"/>
      <c r="F87" s="292"/>
      <c r="G87" s="292"/>
      <c r="H87" s="292"/>
      <c r="I87" s="510"/>
    </row>
    <row r="88" spans="4:5" ht="15.75">
      <c r="D88" s="214"/>
      <c r="E88" s="199"/>
    </row>
    <row r="89" spans="2:9" ht="18.75">
      <c r="B89" s="2" t="s">
        <v>704</v>
      </c>
      <c r="D89" s="214"/>
      <c r="E89" s="213"/>
      <c r="F89" s="65"/>
      <c r="G89" s="61" t="s">
        <v>595</v>
      </c>
      <c r="H89" s="66"/>
      <c r="I89" s="61"/>
    </row>
    <row r="90" ht="18.75">
      <c r="D90" s="213" t="s">
        <v>74</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horizontalDpi="600" verticalDpi="600" orientation="portrait" paperSize="9" scale="37"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2:V32"/>
  <sheetViews>
    <sheetView zoomScale="75" zoomScaleNormal="75" zoomScalePageLayoutView="0" workbookViewId="0" topLeftCell="E1">
      <selection activeCell="L34" sqref="L34"/>
    </sheetView>
  </sheetViews>
  <sheetFormatPr defaultColWidth="9.140625" defaultRowHeight="12.75"/>
  <cols>
    <col min="1" max="1" width="9.140625" style="22" customWidth="1"/>
    <col min="2" max="2" width="31.7109375" style="22" customWidth="1"/>
    <col min="3" max="3" width="28.28125" style="22" bestFit="1" customWidth="1"/>
    <col min="4" max="4" width="12.8515625" style="22" customWidth="1"/>
    <col min="5" max="5" width="16.7109375" style="22" customWidth="1"/>
    <col min="6" max="6" width="19.421875" style="22" customWidth="1"/>
    <col min="7" max="8" width="27.28125" style="22" customWidth="1"/>
    <col min="9" max="10" width="13.7109375" style="22" customWidth="1"/>
    <col min="11" max="11" width="16.57421875" style="22" customWidth="1"/>
    <col min="12" max="22" width="13.7109375" style="22" customWidth="1"/>
    <col min="23" max="16384" width="9.140625" style="22" customWidth="1"/>
  </cols>
  <sheetData>
    <row r="2" ht="15.75">
      <c r="V2" s="17" t="s">
        <v>571</v>
      </c>
    </row>
    <row r="4" ht="15.75">
      <c r="B4" s="13" t="s">
        <v>745</v>
      </c>
    </row>
    <row r="5" ht="15.75">
      <c r="B5" s="13" t="s">
        <v>746</v>
      </c>
    </row>
    <row r="6" ht="15.75">
      <c r="B6" s="13" t="s">
        <v>747</v>
      </c>
    </row>
    <row r="7" ht="15.75">
      <c r="A7" s="13"/>
    </row>
    <row r="8" spans="1:22" ht="20.25">
      <c r="A8" s="13"/>
      <c r="B8" s="605" t="s">
        <v>73</v>
      </c>
      <c r="C8" s="605"/>
      <c r="D8" s="605"/>
      <c r="E8" s="605"/>
      <c r="F8" s="605"/>
      <c r="G8" s="605"/>
      <c r="H8" s="605"/>
      <c r="I8" s="605"/>
      <c r="J8" s="605"/>
      <c r="K8" s="605"/>
      <c r="L8" s="605"/>
      <c r="M8" s="605"/>
      <c r="N8" s="605"/>
      <c r="O8" s="605"/>
      <c r="P8" s="605"/>
      <c r="Q8" s="605"/>
      <c r="R8" s="605"/>
      <c r="S8" s="605"/>
      <c r="T8" s="605"/>
      <c r="U8" s="605"/>
      <c r="V8" s="605"/>
    </row>
    <row r="9" spans="4:14" ht="16.5" thickBot="1">
      <c r="D9" s="24"/>
      <c r="E9" s="24"/>
      <c r="F9" s="24"/>
      <c r="G9" s="24"/>
      <c r="H9" s="24"/>
      <c r="I9" s="24"/>
      <c r="J9" s="24"/>
      <c r="K9" s="24"/>
      <c r="L9" s="24"/>
      <c r="M9" s="24"/>
      <c r="N9" s="24"/>
    </row>
    <row r="10" spans="2:22" ht="38.25" customHeight="1">
      <c r="B10" s="607" t="s">
        <v>39</v>
      </c>
      <c r="C10" s="609" t="s">
        <v>40</v>
      </c>
      <c r="D10" s="611" t="s">
        <v>41</v>
      </c>
      <c r="E10" s="550" t="s">
        <v>562</v>
      </c>
      <c r="F10" s="550" t="s">
        <v>581</v>
      </c>
      <c r="G10" s="550" t="s">
        <v>748</v>
      </c>
      <c r="H10" s="550" t="s">
        <v>749</v>
      </c>
      <c r="I10" s="550" t="s">
        <v>685</v>
      </c>
      <c r="J10" s="550" t="s">
        <v>42</v>
      </c>
      <c r="K10" s="550" t="s">
        <v>686</v>
      </c>
      <c r="L10" s="550" t="s">
        <v>43</v>
      </c>
      <c r="M10" s="550" t="s">
        <v>44</v>
      </c>
      <c r="N10" s="550" t="s">
        <v>45</v>
      </c>
      <c r="O10" s="548" t="s">
        <v>78</v>
      </c>
      <c r="P10" s="549"/>
      <c r="Q10" s="549"/>
      <c r="R10" s="549"/>
      <c r="S10" s="549"/>
      <c r="T10" s="549"/>
      <c r="U10" s="549"/>
      <c r="V10" s="579"/>
    </row>
    <row r="11" spans="2:22" ht="48.75" customHeight="1" thickBot="1">
      <c r="B11" s="608"/>
      <c r="C11" s="610"/>
      <c r="D11" s="612"/>
      <c r="E11" s="551"/>
      <c r="F11" s="551"/>
      <c r="G11" s="551"/>
      <c r="H11" s="551"/>
      <c r="I11" s="551"/>
      <c r="J11" s="551"/>
      <c r="K11" s="551"/>
      <c r="L11" s="551"/>
      <c r="M11" s="551"/>
      <c r="N11" s="551"/>
      <c r="O11" s="226" t="s">
        <v>46</v>
      </c>
      <c r="P11" s="226" t="s">
        <v>47</v>
      </c>
      <c r="Q11" s="226" t="s">
        <v>48</v>
      </c>
      <c r="R11" s="226" t="s">
        <v>49</v>
      </c>
      <c r="S11" s="226" t="s">
        <v>50</v>
      </c>
      <c r="T11" s="226" t="s">
        <v>51</v>
      </c>
      <c r="U11" s="226" t="s">
        <v>52</v>
      </c>
      <c r="V11" s="227" t="s">
        <v>53</v>
      </c>
    </row>
    <row r="12" spans="2:22" ht="15.75">
      <c r="B12" s="228" t="s">
        <v>77</v>
      </c>
      <c r="C12" s="229" t="s">
        <v>750</v>
      </c>
      <c r="D12" s="230" t="s">
        <v>751</v>
      </c>
      <c r="E12" s="459">
        <v>120000</v>
      </c>
      <c r="F12" s="230" t="s">
        <v>752</v>
      </c>
      <c r="G12" s="459">
        <v>16444.44</v>
      </c>
      <c r="H12" s="459">
        <v>1936472.58</v>
      </c>
      <c r="I12" s="230" t="s">
        <v>753</v>
      </c>
      <c r="J12" s="230" t="s">
        <v>754</v>
      </c>
      <c r="K12" s="230" t="s">
        <v>755</v>
      </c>
      <c r="L12" s="230" t="s">
        <v>756</v>
      </c>
      <c r="M12" s="230">
        <v>6.77</v>
      </c>
      <c r="N12" s="230">
        <v>12</v>
      </c>
      <c r="O12" s="459">
        <v>933225.32</v>
      </c>
      <c r="P12" s="459">
        <v>941790.89</v>
      </c>
      <c r="Q12" s="459">
        <v>952490.41</v>
      </c>
      <c r="R12" s="459">
        <v>963310.4</v>
      </c>
      <c r="S12" s="459">
        <v>39462.24</v>
      </c>
      <c r="T12" s="459">
        <v>28796.96</v>
      </c>
      <c r="U12" s="459">
        <v>18097.4</v>
      </c>
      <c r="V12" s="460">
        <v>7277.4</v>
      </c>
    </row>
    <row r="13" spans="2:22" ht="15.75">
      <c r="B13" s="231" t="s">
        <v>2</v>
      </c>
      <c r="C13" s="25"/>
      <c r="D13" s="25"/>
      <c r="E13" s="25"/>
      <c r="F13" s="25"/>
      <c r="G13" s="25"/>
      <c r="H13" s="25"/>
      <c r="I13" s="25"/>
      <c r="J13" s="25"/>
      <c r="K13" s="25"/>
      <c r="L13" s="25"/>
      <c r="M13" s="25"/>
      <c r="N13" s="25"/>
      <c r="O13" s="25"/>
      <c r="P13" s="25"/>
      <c r="Q13" s="25"/>
      <c r="R13" s="25"/>
      <c r="S13" s="25"/>
      <c r="T13" s="25"/>
      <c r="U13" s="25"/>
      <c r="V13" s="114"/>
    </row>
    <row r="14" spans="2:22" ht="15.75">
      <c r="B14" s="231" t="s">
        <v>2</v>
      </c>
      <c r="C14" s="25"/>
      <c r="D14" s="25"/>
      <c r="E14" s="25"/>
      <c r="F14" s="25"/>
      <c r="G14" s="25"/>
      <c r="H14" s="25"/>
      <c r="I14" s="25"/>
      <c r="J14" s="25"/>
      <c r="K14" s="25"/>
      <c r="L14" s="25"/>
      <c r="M14" s="25"/>
      <c r="N14" s="25"/>
      <c r="O14" s="25"/>
      <c r="P14" s="25"/>
      <c r="Q14" s="25"/>
      <c r="R14" s="25"/>
      <c r="S14" s="25"/>
      <c r="T14" s="25"/>
      <c r="U14" s="25"/>
      <c r="V14" s="114"/>
    </row>
    <row r="15" spans="2:22" ht="15.75">
      <c r="B15" s="231" t="s">
        <v>2</v>
      </c>
      <c r="C15" s="25"/>
      <c r="D15" s="25"/>
      <c r="E15" s="25"/>
      <c r="F15" s="25"/>
      <c r="G15" s="25"/>
      <c r="H15" s="25"/>
      <c r="I15" s="25"/>
      <c r="J15" s="25"/>
      <c r="K15" s="25"/>
      <c r="L15" s="25"/>
      <c r="M15" s="25"/>
      <c r="N15" s="25"/>
      <c r="O15" s="25"/>
      <c r="P15" s="25"/>
      <c r="Q15" s="25"/>
      <c r="R15" s="25"/>
      <c r="S15" s="25"/>
      <c r="T15" s="25"/>
      <c r="U15" s="25"/>
      <c r="V15" s="114"/>
    </row>
    <row r="16" spans="2:22" ht="15.75">
      <c r="B16" s="231" t="s">
        <v>2</v>
      </c>
      <c r="C16" s="25"/>
      <c r="D16" s="25"/>
      <c r="E16" s="25"/>
      <c r="F16" s="25"/>
      <c r="G16" s="25"/>
      <c r="H16" s="25"/>
      <c r="I16" s="25"/>
      <c r="J16" s="25"/>
      <c r="K16" s="25"/>
      <c r="L16" s="25"/>
      <c r="M16" s="25"/>
      <c r="N16" s="25"/>
      <c r="O16" s="25"/>
      <c r="P16" s="25"/>
      <c r="Q16" s="25"/>
      <c r="R16" s="25"/>
      <c r="S16" s="25"/>
      <c r="T16" s="25"/>
      <c r="U16" s="25"/>
      <c r="V16" s="114"/>
    </row>
    <row r="17" spans="2:22" ht="15.75">
      <c r="B17" s="231" t="s">
        <v>2</v>
      </c>
      <c r="C17" s="25"/>
      <c r="D17" s="25"/>
      <c r="E17" s="25"/>
      <c r="F17" s="25"/>
      <c r="G17" s="25"/>
      <c r="H17" s="25"/>
      <c r="I17" s="25"/>
      <c r="J17" s="25"/>
      <c r="K17" s="25"/>
      <c r="L17" s="25"/>
      <c r="M17" s="25"/>
      <c r="N17" s="25"/>
      <c r="O17" s="25"/>
      <c r="P17" s="25"/>
      <c r="Q17" s="25"/>
      <c r="R17" s="25"/>
      <c r="S17" s="25"/>
      <c r="T17" s="25"/>
      <c r="U17" s="25"/>
      <c r="V17" s="114"/>
    </row>
    <row r="18" spans="2:22" ht="15.75">
      <c r="B18" s="232" t="s">
        <v>54</v>
      </c>
      <c r="C18" s="26"/>
      <c r="D18" s="25"/>
      <c r="E18" s="25"/>
      <c r="F18" s="25"/>
      <c r="G18" s="25"/>
      <c r="H18" s="25"/>
      <c r="I18" s="25"/>
      <c r="J18" s="25"/>
      <c r="K18" s="25"/>
      <c r="L18" s="25"/>
      <c r="M18" s="25"/>
      <c r="N18" s="25"/>
      <c r="O18" s="25"/>
      <c r="P18" s="25"/>
      <c r="Q18" s="25"/>
      <c r="R18" s="25"/>
      <c r="S18" s="25"/>
      <c r="T18" s="25"/>
      <c r="U18" s="25"/>
      <c r="V18" s="114"/>
    </row>
    <row r="19" spans="2:22" ht="15.75">
      <c r="B19" s="231" t="s">
        <v>2</v>
      </c>
      <c r="C19" s="25"/>
      <c r="D19" s="25"/>
      <c r="E19" s="25"/>
      <c r="F19" s="25"/>
      <c r="G19" s="25"/>
      <c r="H19" s="25"/>
      <c r="I19" s="25"/>
      <c r="J19" s="25"/>
      <c r="K19" s="25"/>
      <c r="L19" s="25"/>
      <c r="M19" s="25"/>
      <c r="N19" s="25"/>
      <c r="O19" s="25"/>
      <c r="P19" s="25"/>
      <c r="Q19" s="25"/>
      <c r="R19" s="25"/>
      <c r="S19" s="25"/>
      <c r="T19" s="25"/>
      <c r="U19" s="25"/>
      <c r="V19" s="114"/>
    </row>
    <row r="20" spans="2:22" ht="15.75">
      <c r="B20" s="231" t="s">
        <v>2</v>
      </c>
      <c r="C20" s="25"/>
      <c r="D20" s="25"/>
      <c r="E20" s="25"/>
      <c r="F20" s="25"/>
      <c r="G20" s="25"/>
      <c r="H20" s="25"/>
      <c r="I20" s="25"/>
      <c r="J20" s="25"/>
      <c r="K20" s="25"/>
      <c r="L20" s="25"/>
      <c r="M20" s="25"/>
      <c r="N20" s="25"/>
      <c r="O20" s="25"/>
      <c r="P20" s="25"/>
      <c r="Q20" s="25"/>
      <c r="R20" s="25"/>
      <c r="S20" s="25"/>
      <c r="T20" s="25"/>
      <c r="U20" s="25"/>
      <c r="V20" s="114"/>
    </row>
    <row r="21" spans="2:22" ht="15.75">
      <c r="B21" s="231" t="s">
        <v>2</v>
      </c>
      <c r="C21" s="25"/>
      <c r="D21" s="25"/>
      <c r="E21" s="25"/>
      <c r="F21" s="25"/>
      <c r="G21" s="25"/>
      <c r="H21" s="25"/>
      <c r="I21" s="25"/>
      <c r="J21" s="25"/>
      <c r="K21" s="25"/>
      <c r="L21" s="25"/>
      <c r="M21" s="25"/>
      <c r="N21" s="25"/>
      <c r="O21" s="25"/>
      <c r="P21" s="25"/>
      <c r="Q21" s="25"/>
      <c r="R21" s="25"/>
      <c r="S21" s="25"/>
      <c r="T21" s="25"/>
      <c r="U21" s="25"/>
      <c r="V21" s="114"/>
    </row>
    <row r="22" spans="2:22" ht="15.75">
      <c r="B22" s="231" t="s">
        <v>2</v>
      </c>
      <c r="C22" s="25"/>
      <c r="D22" s="25"/>
      <c r="E22" s="25"/>
      <c r="F22" s="25"/>
      <c r="G22" s="25"/>
      <c r="H22" s="25"/>
      <c r="I22" s="25"/>
      <c r="J22" s="25"/>
      <c r="K22" s="25"/>
      <c r="L22" s="25"/>
      <c r="M22" s="25"/>
      <c r="N22" s="25"/>
      <c r="O22" s="25"/>
      <c r="P22" s="25"/>
      <c r="Q22" s="25"/>
      <c r="R22" s="25"/>
      <c r="S22" s="25"/>
      <c r="T22" s="25"/>
      <c r="U22" s="25"/>
      <c r="V22" s="114"/>
    </row>
    <row r="23" spans="2:22" ht="15.75">
      <c r="B23" s="231" t="s">
        <v>2</v>
      </c>
      <c r="C23" s="25"/>
      <c r="D23" s="25"/>
      <c r="E23" s="25"/>
      <c r="F23" s="25"/>
      <c r="G23" s="25"/>
      <c r="H23" s="25"/>
      <c r="I23" s="25"/>
      <c r="J23" s="25"/>
      <c r="K23" s="25"/>
      <c r="L23" s="25"/>
      <c r="M23" s="25"/>
      <c r="N23" s="25"/>
      <c r="O23" s="25"/>
      <c r="P23" s="329"/>
      <c r="Q23" s="329"/>
      <c r="R23" s="329"/>
      <c r="S23" s="329"/>
      <c r="T23" s="329"/>
      <c r="U23" s="329"/>
      <c r="V23" s="173"/>
    </row>
    <row r="24" spans="2:22" ht="16.5" thickBot="1">
      <c r="B24" s="233" t="s">
        <v>3</v>
      </c>
      <c r="C24" s="234"/>
      <c r="D24" s="112"/>
      <c r="E24" s="112"/>
      <c r="F24" s="112"/>
      <c r="G24" s="112"/>
      <c r="H24" s="112"/>
      <c r="I24" s="112"/>
      <c r="J24" s="112"/>
      <c r="K24" s="112"/>
      <c r="L24" s="112"/>
      <c r="M24" s="112"/>
      <c r="N24" s="112"/>
      <c r="O24" s="461">
        <v>933225.32</v>
      </c>
      <c r="P24" s="461">
        <v>941790.89</v>
      </c>
      <c r="Q24" s="461">
        <v>952490.41</v>
      </c>
      <c r="R24" s="461">
        <v>963310.4</v>
      </c>
      <c r="S24" s="461">
        <v>39462.24</v>
      </c>
      <c r="T24" s="461">
        <v>28796.96</v>
      </c>
      <c r="U24" s="461">
        <v>18097.4</v>
      </c>
      <c r="V24" s="462">
        <v>7277.4</v>
      </c>
    </row>
    <row r="25" spans="2:16" ht="16.5" thickBot="1">
      <c r="B25" s="237" t="s">
        <v>55</v>
      </c>
      <c r="C25" s="238"/>
      <c r="D25" s="27"/>
      <c r="E25" s="27"/>
      <c r="F25" s="27"/>
      <c r="G25" s="27"/>
      <c r="H25" s="27"/>
      <c r="I25" s="27"/>
      <c r="J25" s="27"/>
      <c r="K25" s="27"/>
      <c r="L25" s="27"/>
      <c r="M25" s="27"/>
      <c r="N25" s="27"/>
      <c r="O25" s="27"/>
      <c r="P25" s="27"/>
    </row>
    <row r="26" spans="2:16" ht="16.5" thickBot="1">
      <c r="B26" s="235" t="s">
        <v>56</v>
      </c>
      <c r="C26" s="236"/>
      <c r="D26" s="27"/>
      <c r="E26" s="27"/>
      <c r="F26" s="27"/>
      <c r="G26" s="27"/>
      <c r="H26" s="27"/>
      <c r="I26" s="27"/>
      <c r="J26" s="27"/>
      <c r="K26" s="27"/>
      <c r="L26" s="27"/>
      <c r="M26" s="27"/>
      <c r="N26" s="27"/>
      <c r="O26" s="27"/>
      <c r="P26" s="27"/>
    </row>
    <row r="28" spans="2:6" ht="15.75">
      <c r="B28" s="91" t="s">
        <v>5</v>
      </c>
      <c r="C28" s="91"/>
      <c r="D28" s="13"/>
      <c r="E28" s="13"/>
      <c r="F28" s="13"/>
    </row>
    <row r="29" spans="2:7" ht="15.75">
      <c r="B29" s="13" t="s">
        <v>183</v>
      </c>
      <c r="C29" s="13"/>
      <c r="D29" s="13"/>
      <c r="E29" s="13"/>
      <c r="F29" s="13"/>
      <c r="G29" s="13"/>
    </row>
    <row r="31" spans="2:20" ht="15.75">
      <c r="B31" s="606" t="s">
        <v>757</v>
      </c>
      <c r="C31" s="606"/>
      <c r="E31" s="35"/>
      <c r="F31" s="35"/>
      <c r="G31" s="36" t="s">
        <v>75</v>
      </c>
      <c r="T31" s="2"/>
    </row>
    <row r="32" ht="15.75">
      <c r="D32" s="35" t="s">
        <v>74</v>
      </c>
    </row>
  </sheetData>
  <sheetProtection/>
  <mergeCells count="16">
    <mergeCell ref="B31:C31"/>
    <mergeCell ref="B8:V8"/>
    <mergeCell ref="B10:B11"/>
    <mergeCell ref="C10:C11"/>
    <mergeCell ref="D10:D11"/>
    <mergeCell ref="G10:G11"/>
    <mergeCell ref="M10:M11"/>
    <mergeCell ref="N10:N11"/>
    <mergeCell ref="O10:V10"/>
    <mergeCell ref="H10:H11"/>
    <mergeCell ref="E10:E11"/>
    <mergeCell ref="F10:F11"/>
    <mergeCell ref="J10:J11"/>
    <mergeCell ref="K10:K11"/>
    <mergeCell ref="L10:L11"/>
    <mergeCell ref="I10:I11"/>
  </mergeCells>
  <printOptions/>
  <pageMargins left="0.25" right="0.25" top="0.75" bottom="0.75" header="0.3" footer="0.3"/>
  <pageSetup fitToHeight="1" fitToWidth="1" orientation="landscape" scale="36" r:id="rId1"/>
</worksheet>
</file>

<file path=xl/worksheets/sheet11.xml><?xml version="1.0" encoding="utf-8"?>
<worksheet xmlns="http://schemas.openxmlformats.org/spreadsheetml/2006/main" xmlns:r="http://schemas.openxmlformats.org/officeDocument/2006/relationships">
  <sheetPr>
    <tabColor theme="0" tint="-0.04997999966144562"/>
    <pageSetUpPr fitToPage="1"/>
  </sheetPr>
  <dimension ref="B1:K37"/>
  <sheetViews>
    <sheetView zoomScale="55" zoomScaleNormal="55" zoomScalePageLayoutView="0" workbookViewId="0" topLeftCell="A1">
      <selection activeCell="D38" sqref="D38"/>
    </sheetView>
  </sheetViews>
  <sheetFormatPr defaultColWidth="9.140625" defaultRowHeight="12.75"/>
  <cols>
    <col min="1" max="1" width="9.140625" style="2" customWidth="1"/>
    <col min="2" max="2" width="18.421875" style="2" customWidth="1"/>
    <col min="3" max="3" width="43.7109375" style="55" customWidth="1"/>
    <col min="4" max="4" width="60.57421875" style="2" customWidth="1"/>
    <col min="5" max="7" width="50.7109375" style="2" customWidth="1"/>
    <col min="8" max="16384" width="9.140625" style="2" customWidth="1"/>
  </cols>
  <sheetData>
    <row r="1" spans="2:7" ht="20.25">
      <c r="B1" s="132"/>
      <c r="C1" s="133"/>
      <c r="D1" s="132"/>
      <c r="E1" s="132"/>
      <c r="F1" s="132"/>
      <c r="G1" s="132"/>
    </row>
    <row r="2" spans="2:7" ht="20.25">
      <c r="B2" s="1" t="s">
        <v>691</v>
      </c>
      <c r="C2"/>
      <c r="D2" s="136"/>
      <c r="E2" s="136"/>
      <c r="F2" s="136"/>
      <c r="G2" s="136"/>
    </row>
    <row r="3" spans="2:7" ht="20.25">
      <c r="B3" s="1" t="s">
        <v>692</v>
      </c>
      <c r="C3"/>
      <c r="D3" s="136"/>
      <c r="E3" s="136"/>
      <c r="F3" s="136"/>
      <c r="G3" s="137" t="s">
        <v>570</v>
      </c>
    </row>
    <row r="4" spans="2:7" ht="20.25">
      <c r="B4" s="134"/>
      <c r="C4" s="135"/>
      <c r="D4" s="136"/>
      <c r="E4" s="136"/>
      <c r="F4" s="136"/>
      <c r="G4" s="136"/>
    </row>
    <row r="5" spans="2:7" ht="20.25">
      <c r="B5" s="134"/>
      <c r="C5" s="135"/>
      <c r="D5" s="136"/>
      <c r="E5" s="136"/>
      <c r="F5" s="136"/>
      <c r="G5" s="136"/>
    </row>
    <row r="6" spans="2:7" ht="20.25">
      <c r="B6" s="132"/>
      <c r="C6" s="133"/>
      <c r="D6" s="132"/>
      <c r="E6" s="132"/>
      <c r="F6" s="132"/>
      <c r="G6" s="132"/>
    </row>
    <row r="7" spans="2:11" ht="30">
      <c r="B7" s="613" t="s">
        <v>137</v>
      </c>
      <c r="C7" s="613"/>
      <c r="D7" s="613"/>
      <c r="E7" s="613"/>
      <c r="F7" s="613"/>
      <c r="G7" s="613"/>
      <c r="H7" s="1"/>
      <c r="I7" s="1"/>
      <c r="J7" s="1"/>
      <c r="K7" s="1"/>
    </row>
    <row r="8" spans="2:7" ht="20.25">
      <c r="B8" s="132"/>
      <c r="C8" s="133"/>
      <c r="D8" s="132"/>
      <c r="E8" s="132"/>
      <c r="F8" s="132"/>
      <c r="G8" s="132"/>
    </row>
    <row r="9" spans="2:7" ht="20.25">
      <c r="B9" s="132"/>
      <c r="C9" s="133"/>
      <c r="D9" s="132"/>
      <c r="E9" s="132"/>
      <c r="F9" s="132"/>
      <c r="G9" s="132"/>
    </row>
    <row r="10" spans="2:11" ht="20.25">
      <c r="B10" s="134"/>
      <c r="C10" s="135"/>
      <c r="D10" s="134"/>
      <c r="E10" s="134"/>
      <c r="F10" s="134"/>
      <c r="G10" s="134"/>
      <c r="H10" s="1"/>
      <c r="I10" s="1"/>
      <c r="J10" s="1"/>
      <c r="K10" s="1"/>
    </row>
    <row r="11" spans="2:7" ht="21" thickBot="1">
      <c r="B11" s="132"/>
      <c r="C11" s="133"/>
      <c r="D11" s="132"/>
      <c r="E11" s="132"/>
      <c r="F11" s="132"/>
      <c r="G11" s="132"/>
    </row>
    <row r="12" spans="2:11" s="61" customFormat="1" ht="64.5" customHeight="1" thickBot="1">
      <c r="B12" s="314" t="s">
        <v>138</v>
      </c>
      <c r="C12" s="312" t="s">
        <v>135</v>
      </c>
      <c r="D12" s="301" t="s">
        <v>139</v>
      </c>
      <c r="E12" s="301" t="s">
        <v>140</v>
      </c>
      <c r="F12" s="301" t="s">
        <v>141</v>
      </c>
      <c r="G12" s="302" t="s">
        <v>142</v>
      </c>
      <c r="H12" s="90"/>
      <c r="I12" s="90"/>
      <c r="J12" s="90"/>
      <c r="K12" s="90"/>
    </row>
    <row r="13" spans="2:11" s="61" customFormat="1" ht="19.5" customHeight="1">
      <c r="B13" s="315">
        <v>1</v>
      </c>
      <c r="C13" s="313">
        <v>2</v>
      </c>
      <c r="D13" s="303">
        <v>3</v>
      </c>
      <c r="E13" s="303">
        <v>4</v>
      </c>
      <c r="F13" s="303">
        <v>5</v>
      </c>
      <c r="G13" s="304">
        <v>6</v>
      </c>
      <c r="H13" s="90"/>
      <c r="I13" s="90"/>
      <c r="J13" s="90"/>
      <c r="K13" s="90"/>
    </row>
    <row r="14" spans="2:7" s="61" customFormat="1" ht="34.5" customHeight="1">
      <c r="B14" s="614" t="s">
        <v>853</v>
      </c>
      <c r="C14" s="310" t="s">
        <v>379</v>
      </c>
      <c r="D14" s="138" t="s">
        <v>854</v>
      </c>
      <c r="E14" s="487" t="s">
        <v>855</v>
      </c>
      <c r="F14" s="488">
        <v>32768954.01</v>
      </c>
      <c r="G14" s="489">
        <v>32768954.01</v>
      </c>
    </row>
    <row r="15" spans="2:7" s="61" customFormat="1" ht="34.5" customHeight="1">
      <c r="B15" s="615"/>
      <c r="C15" s="310" t="s">
        <v>379</v>
      </c>
      <c r="D15" s="138" t="s">
        <v>856</v>
      </c>
      <c r="E15" s="138" t="s">
        <v>857</v>
      </c>
      <c r="F15" s="488">
        <v>6273.12</v>
      </c>
      <c r="G15" s="489">
        <v>6273.12</v>
      </c>
    </row>
    <row r="16" spans="2:7" s="61" customFormat="1" ht="34.5" customHeight="1">
      <c r="B16" s="615"/>
      <c r="C16" s="310" t="s">
        <v>379</v>
      </c>
      <c r="D16" s="490" t="s">
        <v>858</v>
      </c>
      <c r="E16" s="491"/>
      <c r="F16" s="488">
        <v>86723.56</v>
      </c>
      <c r="G16" s="489">
        <v>86723.56</v>
      </c>
    </row>
    <row r="17" spans="2:7" s="61" customFormat="1" ht="34.5" customHeight="1" thickBot="1">
      <c r="B17" s="616"/>
      <c r="C17" s="321" t="s">
        <v>665</v>
      </c>
      <c r="D17" s="317"/>
      <c r="E17" s="317"/>
      <c r="F17" s="492">
        <v>32861950.69</v>
      </c>
      <c r="G17" s="493">
        <v>32861950.69</v>
      </c>
    </row>
    <row r="18" spans="2:7" s="61" customFormat="1" ht="34.5" customHeight="1">
      <c r="B18" s="617" t="s">
        <v>859</v>
      </c>
      <c r="C18" s="311" t="s">
        <v>379</v>
      </c>
      <c r="D18" s="138" t="s">
        <v>854</v>
      </c>
      <c r="E18" s="487" t="s">
        <v>855</v>
      </c>
      <c r="F18" s="494">
        <v>31924543.14</v>
      </c>
      <c r="G18" s="495">
        <v>31924543.14</v>
      </c>
    </row>
    <row r="19" spans="2:7" s="61" customFormat="1" ht="34.5" customHeight="1">
      <c r="B19" s="620"/>
      <c r="C19" s="310" t="s">
        <v>379</v>
      </c>
      <c r="D19" s="138" t="s">
        <v>856</v>
      </c>
      <c r="E19" s="138" t="s">
        <v>857</v>
      </c>
      <c r="F19" s="488">
        <v>6273.12</v>
      </c>
      <c r="G19" s="489">
        <v>6273.12</v>
      </c>
    </row>
    <row r="20" spans="2:7" s="61" customFormat="1" ht="34.5" customHeight="1">
      <c r="B20" s="620"/>
      <c r="C20" s="310" t="s">
        <v>379</v>
      </c>
      <c r="D20" s="490" t="s">
        <v>858</v>
      </c>
      <c r="E20" s="138"/>
      <c r="F20" s="488">
        <v>176016.22</v>
      </c>
      <c r="G20" s="489">
        <v>176016.22</v>
      </c>
    </row>
    <row r="21" spans="2:7" s="61" customFormat="1" ht="34.5" customHeight="1" thickBot="1">
      <c r="B21" s="621"/>
      <c r="C21" s="321" t="s">
        <v>665</v>
      </c>
      <c r="D21" s="318"/>
      <c r="E21" s="318"/>
      <c r="F21" s="492">
        <v>32106823.48</v>
      </c>
      <c r="G21" s="493">
        <v>32106823.48</v>
      </c>
    </row>
    <row r="22" spans="2:7" s="61" customFormat="1" ht="34.5" customHeight="1">
      <c r="B22" s="617" t="s">
        <v>771</v>
      </c>
      <c r="C22" s="311" t="s">
        <v>379</v>
      </c>
      <c r="D22" s="138" t="s">
        <v>854</v>
      </c>
      <c r="E22" s="487" t="s">
        <v>855</v>
      </c>
      <c r="F22" s="494">
        <v>30530528.77</v>
      </c>
      <c r="G22" s="495">
        <v>30530528.77</v>
      </c>
    </row>
    <row r="23" spans="2:7" s="61" customFormat="1" ht="34.5" customHeight="1">
      <c r="B23" s="618"/>
      <c r="C23" s="320" t="s">
        <v>379</v>
      </c>
      <c r="D23" s="138" t="s">
        <v>856</v>
      </c>
      <c r="E23" s="138" t="s">
        <v>857</v>
      </c>
      <c r="F23" s="488">
        <v>229539.44</v>
      </c>
      <c r="G23" s="489">
        <v>229539.44</v>
      </c>
    </row>
    <row r="24" spans="2:7" s="61" customFormat="1" ht="34.5" customHeight="1">
      <c r="B24" s="618"/>
      <c r="C24" s="320" t="s">
        <v>379</v>
      </c>
      <c r="D24" s="490" t="s">
        <v>858</v>
      </c>
      <c r="E24" s="138"/>
      <c r="F24" s="488">
        <v>155818.38</v>
      </c>
      <c r="G24" s="489">
        <v>155818.38</v>
      </c>
    </row>
    <row r="25" spans="2:7" s="61" customFormat="1" ht="34.5" customHeight="1" thickBot="1">
      <c r="B25" s="619"/>
      <c r="C25" s="321" t="s">
        <v>665</v>
      </c>
      <c r="D25" s="317"/>
      <c r="E25" s="317"/>
      <c r="F25" s="492">
        <v>30915886.59</v>
      </c>
      <c r="G25" s="493">
        <v>30915886.59</v>
      </c>
    </row>
    <row r="26" spans="2:7" s="61" customFormat="1" ht="34.5" customHeight="1">
      <c r="B26" s="617" t="s">
        <v>860</v>
      </c>
      <c r="C26" s="311" t="s">
        <v>379</v>
      </c>
      <c r="D26" s="138" t="s">
        <v>854</v>
      </c>
      <c r="E26" s="487" t="s">
        <v>855</v>
      </c>
      <c r="F26" s="494"/>
      <c r="G26" s="495"/>
    </row>
    <row r="27" spans="2:7" s="61" customFormat="1" ht="34.5" customHeight="1">
      <c r="B27" s="620"/>
      <c r="C27" s="310" t="s">
        <v>379</v>
      </c>
      <c r="D27" s="138" t="s">
        <v>856</v>
      </c>
      <c r="E27" s="138" t="s">
        <v>857</v>
      </c>
      <c r="F27" s="488"/>
      <c r="G27" s="489"/>
    </row>
    <row r="28" spans="2:7" s="61" customFormat="1" ht="34.5" customHeight="1">
      <c r="B28" s="620"/>
      <c r="C28" s="310" t="s">
        <v>379</v>
      </c>
      <c r="D28" s="490" t="s">
        <v>858</v>
      </c>
      <c r="E28" s="138"/>
      <c r="F28" s="488"/>
      <c r="G28" s="489"/>
    </row>
    <row r="29" spans="2:7" s="61" customFormat="1" ht="34.5" customHeight="1" thickBot="1">
      <c r="B29" s="621"/>
      <c r="C29" s="321" t="s">
        <v>665</v>
      </c>
      <c r="D29" s="308"/>
      <c r="E29" s="308"/>
      <c r="F29" s="496"/>
      <c r="G29" s="493"/>
    </row>
    <row r="30" spans="2:7" s="61" customFormat="1" ht="34.5" customHeight="1">
      <c r="B30" s="617" t="s">
        <v>861</v>
      </c>
      <c r="C30" s="309" t="s">
        <v>379</v>
      </c>
      <c r="D30" s="138" t="s">
        <v>854</v>
      </c>
      <c r="E30" s="487" t="s">
        <v>855</v>
      </c>
      <c r="F30" s="494"/>
      <c r="G30" s="495"/>
    </row>
    <row r="31" spans="2:7" s="61" customFormat="1" ht="34.5" customHeight="1">
      <c r="B31" s="620"/>
      <c r="C31" s="310" t="s">
        <v>379</v>
      </c>
      <c r="D31" s="138" t="s">
        <v>856</v>
      </c>
      <c r="E31" s="138" t="s">
        <v>857</v>
      </c>
      <c r="F31" s="138"/>
      <c r="G31" s="305"/>
    </row>
    <row r="32" spans="2:7" s="61" customFormat="1" ht="34.5" customHeight="1">
      <c r="B32" s="620"/>
      <c r="C32" s="310" t="s">
        <v>379</v>
      </c>
      <c r="D32" s="490" t="s">
        <v>858</v>
      </c>
      <c r="E32" s="306"/>
      <c r="F32" s="306"/>
      <c r="G32" s="307"/>
    </row>
    <row r="33" spans="2:7" s="61" customFormat="1" ht="34.5" customHeight="1" thickBot="1">
      <c r="B33" s="621"/>
      <c r="C33" s="321" t="s">
        <v>665</v>
      </c>
      <c r="D33" s="319"/>
      <c r="E33" s="318"/>
      <c r="F33" s="318"/>
      <c r="G33" s="316"/>
    </row>
    <row r="34" spans="2:7" s="61" customFormat="1" ht="20.25">
      <c r="B34" s="132"/>
      <c r="C34" s="133"/>
      <c r="D34" s="132"/>
      <c r="E34" s="132"/>
      <c r="F34" s="132"/>
      <c r="G34" s="132"/>
    </row>
    <row r="35" spans="2:10" ht="19.5" customHeight="1">
      <c r="B35" s="22" t="s">
        <v>704</v>
      </c>
      <c r="C35" s="22"/>
      <c r="D35" s="22"/>
      <c r="F35" s="120" t="s">
        <v>594</v>
      </c>
      <c r="G35" s="120"/>
      <c r="H35" s="120"/>
      <c r="I35" s="120"/>
      <c r="J35" s="120"/>
    </row>
    <row r="36" spans="2:7" ht="20.25">
      <c r="B36" s="132"/>
      <c r="C36" s="133"/>
      <c r="D36" s="132"/>
      <c r="E36" s="115" t="s">
        <v>557</v>
      </c>
      <c r="F36" s="132"/>
      <c r="G36" s="132"/>
    </row>
    <row r="37" spans="2:7" ht="20.25">
      <c r="B37" s="132"/>
      <c r="C37" s="133"/>
      <c r="D37" s="132"/>
      <c r="E37" s="132"/>
      <c r="F37" s="132"/>
      <c r="G37" s="132"/>
    </row>
  </sheetData>
  <sheetProtection/>
  <mergeCells count="6">
    <mergeCell ref="B7:G7"/>
    <mergeCell ref="B14:B17"/>
    <mergeCell ref="B22:B25"/>
    <mergeCell ref="B26:B29"/>
    <mergeCell ref="B30:B33"/>
    <mergeCell ref="B18:B21"/>
  </mergeCells>
  <printOptions/>
  <pageMargins left="0.45" right="0.45" top="0.75" bottom="0.75" header="0.3" footer="0.3"/>
  <pageSetup fitToHeight="0" fitToWidth="1" horizontalDpi="600" verticalDpi="600" orientation="portrait" scale="34"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L29"/>
  <sheetViews>
    <sheetView tabSelected="1" zoomScalePageLayoutView="0" workbookViewId="0" topLeftCell="A7">
      <selection activeCell="B26" sqref="B26"/>
    </sheetView>
  </sheetViews>
  <sheetFormatPr defaultColWidth="9.140625" defaultRowHeight="12.75"/>
  <cols>
    <col min="1" max="1" width="18.421875" style="0" customWidth="1"/>
    <col min="2" max="2" width="28.140625" style="0" customWidth="1"/>
    <col min="3" max="7" width="20.7109375" style="0" customWidth="1"/>
    <col min="8" max="8" width="18.7109375" style="0" customWidth="1"/>
    <col min="9" max="9" width="19.8515625" style="0" customWidth="1"/>
    <col min="10" max="17" width="13.7109375" style="0" customWidth="1"/>
  </cols>
  <sheetData>
    <row r="1" s="330" customFormat="1" ht="15">
      <c r="L1" s="344" t="s">
        <v>569</v>
      </c>
    </row>
    <row r="2" spans="2:3" s="330" customFormat="1" ht="15.75">
      <c r="B2" s="1" t="s">
        <v>691</v>
      </c>
      <c r="C2"/>
    </row>
    <row r="3" spans="2:3" s="330" customFormat="1" ht="15.75" customHeight="1">
      <c r="B3" s="1" t="s">
        <v>692</v>
      </c>
      <c r="C3"/>
    </row>
    <row r="4" spans="1:12" s="330" customFormat="1" ht="18.75">
      <c r="A4" s="624" t="s">
        <v>579</v>
      </c>
      <c r="B4" s="624"/>
      <c r="C4" s="624"/>
      <c r="D4" s="624"/>
      <c r="E4" s="624"/>
      <c r="F4" s="624"/>
      <c r="G4" s="624"/>
      <c r="H4" s="624"/>
      <c r="I4" s="624"/>
      <c r="J4" s="624"/>
      <c r="K4" s="624"/>
      <c r="L4" s="624"/>
    </row>
    <row r="5" s="330" customFormat="1" ht="15"/>
    <row r="6" spans="1:7" s="330" customFormat="1" ht="16.5" customHeight="1" thickBot="1">
      <c r="A6" s="334"/>
      <c r="B6" s="334"/>
      <c r="C6" s="334"/>
      <c r="D6" s="334"/>
      <c r="E6" s="334"/>
      <c r="F6" s="334"/>
      <c r="G6" s="345" t="s">
        <v>690</v>
      </c>
    </row>
    <row r="7" spans="1:10" s="330" customFormat="1" ht="45.75" thickBot="1">
      <c r="A7" s="341" t="s">
        <v>547</v>
      </c>
      <c r="B7" s="340" t="s">
        <v>676</v>
      </c>
      <c r="C7" s="337" t="s">
        <v>688</v>
      </c>
      <c r="D7" s="337" t="s">
        <v>677</v>
      </c>
      <c r="E7" s="337" t="s">
        <v>678</v>
      </c>
      <c r="F7" s="337" t="s">
        <v>679</v>
      </c>
      <c r="G7" s="340" t="s">
        <v>681</v>
      </c>
      <c r="I7" s="331"/>
      <c r="J7" s="331"/>
    </row>
    <row r="8" spans="1:10" s="330" customFormat="1" ht="15">
      <c r="A8" s="424">
        <v>1</v>
      </c>
      <c r="B8" s="425"/>
      <c r="C8" s="426"/>
      <c r="D8" s="426"/>
      <c r="E8" s="426"/>
      <c r="F8" s="427"/>
      <c r="G8" s="428"/>
      <c r="I8" s="331"/>
      <c r="J8" s="331"/>
    </row>
    <row r="9" spans="1:10" s="330" customFormat="1" ht="15">
      <c r="A9" s="342">
        <v>2</v>
      </c>
      <c r="B9" s="429"/>
      <c r="C9" s="430"/>
      <c r="D9" s="431"/>
      <c r="E9" s="431"/>
      <c r="F9" s="432"/>
      <c r="G9" s="433"/>
      <c r="H9" s="332"/>
      <c r="I9" s="332"/>
      <c r="J9" s="332"/>
    </row>
    <row r="10" spans="1:10" s="330" customFormat="1" ht="15.75" thickBot="1">
      <c r="A10" s="625" t="s">
        <v>680</v>
      </c>
      <c r="B10" s="626"/>
      <c r="C10" s="338"/>
      <c r="D10" s="338"/>
      <c r="E10" s="339"/>
      <c r="F10" s="434">
        <f>SUM(F8:F9)</f>
        <v>0</v>
      </c>
      <c r="G10" s="435">
        <f>SUM(G8:G9)</f>
        <v>0</v>
      </c>
      <c r="H10" s="333"/>
      <c r="I10" s="333"/>
      <c r="J10" s="436"/>
    </row>
    <row r="11" spans="1:10" s="330" customFormat="1" ht="15">
      <c r="A11" s="332"/>
      <c r="B11" s="350"/>
      <c r="C11" s="353"/>
      <c r="D11" s="353"/>
      <c r="E11" s="354"/>
      <c r="F11" s="355"/>
      <c r="G11" s="354"/>
      <c r="H11" s="333"/>
      <c r="I11" s="333"/>
      <c r="J11" s="333"/>
    </row>
    <row r="12" spans="1:10" s="330" customFormat="1" ht="15.75">
      <c r="A12" s="351" t="s">
        <v>689</v>
      </c>
      <c r="B12" s="332"/>
      <c r="C12" s="353"/>
      <c r="D12" s="353"/>
      <c r="E12" s="354"/>
      <c r="F12" s="354"/>
      <c r="G12" s="354"/>
      <c r="H12" s="333"/>
      <c r="I12" s="333"/>
      <c r="J12" s="333"/>
    </row>
    <row r="13" spans="1:12" s="330" customFormat="1" ht="15.75" thickBot="1">
      <c r="A13" s="334"/>
      <c r="B13" s="334"/>
      <c r="C13" s="334"/>
      <c r="D13" s="334"/>
      <c r="E13" s="334"/>
      <c r="F13" s="334"/>
      <c r="G13" s="334"/>
      <c r="H13" s="334"/>
      <c r="L13" s="345" t="s">
        <v>690</v>
      </c>
    </row>
    <row r="14" spans="1:12" s="330" customFormat="1" ht="15" customHeight="1">
      <c r="A14" s="627" t="s">
        <v>547</v>
      </c>
      <c r="B14" s="629" t="s">
        <v>676</v>
      </c>
      <c r="C14" s="631" t="s">
        <v>682</v>
      </c>
      <c r="D14" s="632"/>
      <c r="E14" s="633" t="s">
        <v>734</v>
      </c>
      <c r="F14" s="634"/>
      <c r="G14" s="635" t="s">
        <v>735</v>
      </c>
      <c r="H14" s="635"/>
      <c r="I14" s="636" t="s">
        <v>736</v>
      </c>
      <c r="J14" s="637"/>
      <c r="K14" s="638" t="s">
        <v>737</v>
      </c>
      <c r="L14" s="637"/>
    </row>
    <row r="15" spans="1:12" s="330" customFormat="1" ht="15.75" thickBot="1">
      <c r="A15" s="628"/>
      <c r="B15" s="630"/>
      <c r="C15" s="336" t="s">
        <v>684</v>
      </c>
      <c r="D15" s="335" t="s">
        <v>683</v>
      </c>
      <c r="E15" s="336" t="s">
        <v>684</v>
      </c>
      <c r="F15" s="335" t="s">
        <v>683</v>
      </c>
      <c r="G15" s="336" t="s">
        <v>684</v>
      </c>
      <c r="H15" s="335" t="s">
        <v>683</v>
      </c>
      <c r="I15" s="336" t="s">
        <v>684</v>
      </c>
      <c r="J15" s="335" t="s">
        <v>683</v>
      </c>
      <c r="K15" s="336" t="s">
        <v>684</v>
      </c>
      <c r="L15" s="335" t="s">
        <v>683</v>
      </c>
    </row>
    <row r="16" spans="1:12" s="330" customFormat="1" ht="30">
      <c r="A16" s="352">
        <v>1</v>
      </c>
      <c r="B16" s="437" t="s">
        <v>738</v>
      </c>
      <c r="C16" s="438">
        <v>80000</v>
      </c>
      <c r="D16" s="464">
        <v>3000</v>
      </c>
      <c r="E16" s="440">
        <v>3000</v>
      </c>
      <c r="F16" s="439">
        <v>3000</v>
      </c>
      <c r="G16" s="438">
        <v>5000</v>
      </c>
      <c r="H16" s="441">
        <v>3000</v>
      </c>
      <c r="I16" s="442">
        <v>9000</v>
      </c>
      <c r="J16" s="439"/>
      <c r="K16" s="440">
        <v>80000</v>
      </c>
      <c r="L16" s="439"/>
    </row>
    <row r="17" spans="1:12" s="330" customFormat="1" ht="15">
      <c r="A17" s="343">
        <v>2</v>
      </c>
      <c r="B17" s="443" t="s">
        <v>739</v>
      </c>
      <c r="C17" s="444">
        <v>700</v>
      </c>
      <c r="D17" s="453">
        <v>759</v>
      </c>
      <c r="E17" s="446"/>
      <c r="F17" s="445"/>
      <c r="G17" s="444">
        <v>500</v>
      </c>
      <c r="H17" s="447">
        <v>759</v>
      </c>
      <c r="I17" s="448">
        <v>500</v>
      </c>
      <c r="J17" s="445"/>
      <c r="K17" s="446">
        <v>700</v>
      </c>
      <c r="L17" s="445"/>
    </row>
    <row r="18" spans="1:12" s="330" customFormat="1" ht="15">
      <c r="A18" s="343">
        <v>3</v>
      </c>
      <c r="B18" s="449" t="s">
        <v>740</v>
      </c>
      <c r="C18" s="444">
        <v>2500</v>
      </c>
      <c r="D18" s="453">
        <v>1000</v>
      </c>
      <c r="E18" s="446">
        <v>1000</v>
      </c>
      <c r="F18" s="445">
        <v>986</v>
      </c>
      <c r="G18" s="444">
        <v>2500</v>
      </c>
      <c r="H18" s="447">
        <v>1000</v>
      </c>
      <c r="I18" s="448">
        <v>2500</v>
      </c>
      <c r="J18" s="445"/>
      <c r="K18" s="446">
        <v>2500</v>
      </c>
      <c r="L18" s="445"/>
    </row>
    <row r="19" spans="1:12" s="330" customFormat="1" ht="15" customHeight="1">
      <c r="A19" s="343">
        <v>4</v>
      </c>
      <c r="B19" s="449" t="s">
        <v>741</v>
      </c>
      <c r="C19" s="444">
        <v>11000</v>
      </c>
      <c r="D19" s="453">
        <v>6779</v>
      </c>
      <c r="E19" s="446"/>
      <c r="F19" s="445"/>
      <c r="G19" s="444">
        <v>7000</v>
      </c>
      <c r="H19" s="447">
        <v>6779</v>
      </c>
      <c r="I19" s="448">
        <v>11000</v>
      </c>
      <c r="J19" s="445"/>
      <c r="K19" s="446">
        <v>11000</v>
      </c>
      <c r="L19" s="445"/>
    </row>
    <row r="20" spans="1:12" s="330" customFormat="1" ht="22.5" customHeight="1">
      <c r="A20" s="450">
        <v>5</v>
      </c>
      <c r="B20" s="451" t="s">
        <v>742</v>
      </c>
      <c r="C20" s="452">
        <v>13700</v>
      </c>
      <c r="D20" s="453">
        <v>2893</v>
      </c>
      <c r="E20" s="454">
        <v>1900</v>
      </c>
      <c r="F20" s="453">
        <v>1397</v>
      </c>
      <c r="G20" s="452">
        <v>7800</v>
      </c>
      <c r="H20" s="455">
        <v>2893</v>
      </c>
      <c r="I20" s="456">
        <v>13200</v>
      </c>
      <c r="J20" s="453"/>
      <c r="K20" s="454">
        <v>13700</v>
      </c>
      <c r="L20" s="453"/>
    </row>
    <row r="21" spans="1:12" s="330" customFormat="1" ht="15.75" thickBot="1">
      <c r="A21" s="343">
        <v>6</v>
      </c>
      <c r="B21" s="457" t="s">
        <v>743</v>
      </c>
      <c r="C21" s="444">
        <v>1000</v>
      </c>
      <c r="D21" s="453"/>
      <c r="E21" s="446"/>
      <c r="F21" s="445"/>
      <c r="G21" s="444"/>
      <c r="H21" s="447"/>
      <c r="I21" s="448">
        <v>1000</v>
      </c>
      <c r="J21" s="445"/>
      <c r="K21" s="446">
        <v>1000</v>
      </c>
      <c r="L21" s="445"/>
    </row>
    <row r="22" spans="1:12" s="330" customFormat="1" ht="15.75" thickBot="1">
      <c r="A22" s="622" t="s">
        <v>680</v>
      </c>
      <c r="B22" s="623"/>
      <c r="C22" s="458">
        <f aca="true" t="shared" si="0" ref="C22:I22">SUM(C16:C21)</f>
        <v>108900</v>
      </c>
      <c r="D22" s="465">
        <f t="shared" si="0"/>
        <v>14431</v>
      </c>
      <c r="E22" s="346">
        <f t="shared" si="0"/>
        <v>5900</v>
      </c>
      <c r="F22" s="347">
        <f t="shared" si="0"/>
        <v>5383</v>
      </c>
      <c r="G22" s="458">
        <f t="shared" si="0"/>
        <v>22800</v>
      </c>
      <c r="H22" s="348">
        <f t="shared" si="0"/>
        <v>14431</v>
      </c>
      <c r="I22" s="349">
        <f t="shared" si="0"/>
        <v>37200</v>
      </c>
      <c r="J22" s="347"/>
      <c r="K22" s="346">
        <f>SUM(K16:K21)</f>
        <v>108900</v>
      </c>
      <c r="L22" s="347"/>
    </row>
    <row r="23" spans="1:12" s="330" customFormat="1" ht="15">
      <c r="A23" s="663"/>
      <c r="B23"/>
      <c r="C23"/>
      <c r="D23"/>
      <c r="E23"/>
      <c r="F23"/>
      <c r="G23"/>
      <c r="H23"/>
      <c r="I23"/>
      <c r="J23"/>
      <c r="K23"/>
      <c r="L23"/>
    </row>
    <row r="24" spans="1:12" s="330" customFormat="1" ht="15">
      <c r="A24"/>
      <c r="B24"/>
      <c r="C24"/>
      <c r="D24"/>
      <c r="E24"/>
      <c r="F24"/>
      <c r="G24"/>
      <c r="H24"/>
      <c r="I24"/>
      <c r="J24"/>
      <c r="K24"/>
      <c r="L24"/>
    </row>
    <row r="25" spans="1:12" s="330" customFormat="1" ht="15.75">
      <c r="A25" s="22" t="s">
        <v>704</v>
      </c>
      <c r="B25" s="22"/>
      <c r="C25" s="22"/>
      <c r="D25" s="22"/>
      <c r="E25" s="115" t="s">
        <v>557</v>
      </c>
      <c r="F25" s="22"/>
      <c r="G25" s="22" t="s">
        <v>558</v>
      </c>
      <c r="H25" s="22"/>
      <c r="I25" s="2"/>
      <c r="J25"/>
      <c r="K25"/>
      <c r="L25"/>
    </row>
    <row r="26" spans="1:12" s="330" customFormat="1" ht="15">
      <c r="A26"/>
      <c r="B26"/>
      <c r="C26"/>
      <c r="D26"/>
      <c r="E26"/>
      <c r="F26"/>
      <c r="G26"/>
      <c r="H26"/>
      <c r="I26"/>
      <c r="J26"/>
      <c r="K26"/>
      <c r="L26"/>
    </row>
    <row r="27" spans="1:12" s="330" customFormat="1" ht="15">
      <c r="A27"/>
      <c r="B27"/>
      <c r="C27"/>
      <c r="D27"/>
      <c r="E27"/>
      <c r="F27"/>
      <c r="G27"/>
      <c r="H27"/>
      <c r="I27"/>
      <c r="J27"/>
      <c r="K27"/>
      <c r="L27"/>
    </row>
    <row r="28" spans="1:12" s="330" customFormat="1" ht="15">
      <c r="A28"/>
      <c r="B28"/>
      <c r="C28"/>
      <c r="D28"/>
      <c r="E28"/>
      <c r="F28"/>
      <c r="G28"/>
      <c r="H28"/>
      <c r="I28"/>
      <c r="J28"/>
      <c r="K28"/>
      <c r="L28"/>
    </row>
    <row r="29" spans="1:12" s="330" customFormat="1" ht="15">
      <c r="A29"/>
      <c r="B29"/>
      <c r="C29"/>
      <c r="D29"/>
      <c r="E29"/>
      <c r="F29"/>
      <c r="G29"/>
      <c r="H29"/>
      <c r="I29"/>
      <c r="J29"/>
      <c r="K29"/>
      <c r="L29"/>
    </row>
  </sheetData>
  <sheetProtection/>
  <mergeCells count="10">
    <mergeCell ref="A22:B22"/>
    <mergeCell ref="A4:L4"/>
    <mergeCell ref="A10:B10"/>
    <mergeCell ref="A14:A15"/>
    <mergeCell ref="B14:B15"/>
    <mergeCell ref="C14:D14"/>
    <mergeCell ref="E14:F14"/>
    <mergeCell ref="G14:H14"/>
    <mergeCell ref="I14:J14"/>
    <mergeCell ref="K14:L14"/>
  </mergeCells>
  <printOptions/>
  <pageMargins left="0.25" right="0.25" top="0.75" bottom="0.75" header="0.3" footer="0.3"/>
  <pageSetup fitToHeight="1" fitToWidth="1" horizontalDpi="600" verticalDpi="600" orientation="landscape" scale="59" r:id="rId1"/>
</worksheet>
</file>

<file path=xl/worksheets/sheet13.xml><?xml version="1.0" encoding="utf-8"?>
<worksheet xmlns="http://schemas.openxmlformats.org/spreadsheetml/2006/main" xmlns:r="http://schemas.openxmlformats.org/officeDocument/2006/relationships">
  <sheetPr>
    <tabColor theme="0"/>
    <pageSetUpPr fitToPage="1"/>
  </sheetPr>
  <dimension ref="B2:G76"/>
  <sheetViews>
    <sheetView zoomScalePageLayoutView="0" workbookViewId="0" topLeftCell="A1">
      <selection activeCell="M5" sqref="M5"/>
    </sheetView>
  </sheetViews>
  <sheetFormatPr defaultColWidth="9.140625" defaultRowHeight="12.75"/>
  <cols>
    <col min="1" max="1" width="2.7109375" style="0" customWidth="1"/>
    <col min="2" max="2" width="21.421875" style="0" customWidth="1"/>
    <col min="3" max="3" width="43.57421875" style="0" customWidth="1"/>
    <col min="4" max="4" width="9.28125" style="0" customWidth="1"/>
    <col min="5" max="7" width="15.7109375" style="0" customWidth="1"/>
  </cols>
  <sheetData>
    <row r="2" spans="2:7" ht="15.75">
      <c r="B2" s="1" t="s">
        <v>691</v>
      </c>
      <c r="D2" s="240"/>
      <c r="E2" s="240"/>
      <c r="F2" s="240"/>
      <c r="G2" s="241" t="s">
        <v>580</v>
      </c>
    </row>
    <row r="3" spans="2:7" ht="15.75">
      <c r="B3" s="1" t="s">
        <v>692</v>
      </c>
      <c r="D3" s="240"/>
      <c r="E3" s="240"/>
      <c r="F3" s="240"/>
      <c r="G3" s="240"/>
    </row>
    <row r="4" spans="2:7" ht="15.75">
      <c r="B4" s="242"/>
      <c r="C4" s="243"/>
      <c r="D4" s="243"/>
      <c r="E4" s="243"/>
      <c r="F4" s="243"/>
      <c r="G4" s="243"/>
    </row>
    <row r="5" spans="2:7" ht="51.75" customHeight="1">
      <c r="B5" s="639" t="s">
        <v>661</v>
      </c>
      <c r="C5" s="639"/>
      <c r="D5" s="639"/>
      <c r="E5" s="639"/>
      <c r="F5" s="639"/>
      <c r="G5" s="639"/>
    </row>
    <row r="6" spans="2:7" ht="12.75">
      <c r="B6" s="640" t="s">
        <v>862</v>
      </c>
      <c r="C6" s="640"/>
      <c r="D6" s="640"/>
      <c r="E6" s="640"/>
      <c r="F6" s="640"/>
      <c r="G6" s="640"/>
    </row>
    <row r="7" spans="2:7" ht="12.75">
      <c r="B7" s="244"/>
      <c r="C7" s="244"/>
      <c r="D7" s="244"/>
      <c r="E7" s="244"/>
      <c r="F7" s="244"/>
      <c r="G7" s="244"/>
    </row>
    <row r="8" spans="2:7" ht="13.5" thickBot="1">
      <c r="B8" s="245"/>
      <c r="C8" s="244"/>
      <c r="D8" s="244"/>
      <c r="E8" s="244"/>
      <c r="F8" s="244"/>
      <c r="G8" s="263" t="s">
        <v>265</v>
      </c>
    </row>
    <row r="9" spans="2:7" ht="12.75" customHeight="1">
      <c r="B9" s="641" t="s">
        <v>93</v>
      </c>
      <c r="C9" s="643" t="s">
        <v>131</v>
      </c>
      <c r="D9" s="645" t="s">
        <v>614</v>
      </c>
      <c r="E9" s="645" t="s">
        <v>615</v>
      </c>
      <c r="F9" s="645" t="s">
        <v>546</v>
      </c>
      <c r="G9" s="647" t="s">
        <v>616</v>
      </c>
    </row>
    <row r="10" spans="2:7" ht="13.5" thickBot="1">
      <c r="B10" s="642"/>
      <c r="C10" s="644"/>
      <c r="D10" s="646"/>
      <c r="E10" s="646"/>
      <c r="F10" s="646"/>
      <c r="G10" s="648"/>
    </row>
    <row r="11" spans="2:7" ht="16.5" customHeight="1">
      <c r="B11" s="247">
        <v>1</v>
      </c>
      <c r="C11" s="248">
        <v>2</v>
      </c>
      <c r="D11" s="248">
        <v>3</v>
      </c>
      <c r="E11" s="248">
        <v>4</v>
      </c>
      <c r="F11" s="248">
        <v>5</v>
      </c>
      <c r="G11" s="249">
        <v>6</v>
      </c>
    </row>
    <row r="12" spans="2:7" ht="12.75" customHeight="1">
      <c r="B12" s="649" t="s">
        <v>617</v>
      </c>
      <c r="C12" s="651" t="s">
        <v>618</v>
      </c>
      <c r="D12" s="652">
        <v>9108</v>
      </c>
      <c r="E12" s="653">
        <f>+E14</f>
        <v>14</v>
      </c>
      <c r="F12" s="653"/>
      <c r="G12" s="654">
        <f>+G14</f>
        <v>14</v>
      </c>
    </row>
    <row r="13" spans="2:7" ht="12.75">
      <c r="B13" s="650"/>
      <c r="C13" s="651"/>
      <c r="D13" s="652"/>
      <c r="E13" s="653"/>
      <c r="F13" s="653"/>
      <c r="G13" s="654"/>
    </row>
    <row r="14" spans="2:7" ht="24.75" customHeight="1">
      <c r="B14" s="250" t="s">
        <v>619</v>
      </c>
      <c r="C14" s="251" t="s">
        <v>620</v>
      </c>
      <c r="D14" s="252">
        <v>9109</v>
      </c>
      <c r="E14" s="497">
        <v>14</v>
      </c>
      <c r="F14" s="497"/>
      <c r="G14" s="498">
        <v>14</v>
      </c>
    </row>
    <row r="15" spans="2:7" ht="24.75" customHeight="1">
      <c r="B15" s="250" t="s">
        <v>621</v>
      </c>
      <c r="C15" s="251" t="s">
        <v>622</v>
      </c>
      <c r="D15" s="252">
        <v>9110</v>
      </c>
      <c r="E15" s="497"/>
      <c r="F15" s="497"/>
      <c r="G15" s="498"/>
    </row>
    <row r="16" spans="2:7" ht="24.75" customHeight="1">
      <c r="B16" s="250" t="s">
        <v>623</v>
      </c>
      <c r="C16" s="251" t="s">
        <v>624</v>
      </c>
      <c r="D16" s="252">
        <v>9111</v>
      </c>
      <c r="E16" s="497"/>
      <c r="F16" s="497"/>
      <c r="G16" s="498"/>
    </row>
    <row r="17" spans="2:7" ht="36" customHeight="1">
      <c r="B17" s="250" t="s">
        <v>625</v>
      </c>
      <c r="C17" s="251" t="s">
        <v>626</v>
      </c>
      <c r="D17" s="252">
        <v>9112</v>
      </c>
      <c r="E17" s="497"/>
      <c r="F17" s="497"/>
      <c r="G17" s="498"/>
    </row>
    <row r="18" spans="2:7" ht="24.75" customHeight="1">
      <c r="B18" s="261" t="s">
        <v>627</v>
      </c>
      <c r="C18" s="466" t="s">
        <v>628</v>
      </c>
      <c r="D18" s="467">
        <v>9113</v>
      </c>
      <c r="E18" s="499">
        <f>+E19</f>
        <v>2059</v>
      </c>
      <c r="F18" s="499"/>
      <c r="G18" s="500">
        <f>+G19</f>
        <v>2059</v>
      </c>
    </row>
    <row r="19" spans="2:7" ht="24.75" customHeight="1">
      <c r="B19" s="250" t="s">
        <v>629</v>
      </c>
      <c r="C19" s="251" t="s">
        <v>630</v>
      </c>
      <c r="D19" s="252">
        <v>9114</v>
      </c>
      <c r="E19" s="497">
        <v>2059</v>
      </c>
      <c r="F19" s="497"/>
      <c r="G19" s="498">
        <v>2059</v>
      </c>
    </row>
    <row r="20" spans="2:7" ht="36" customHeight="1">
      <c r="B20" s="250" t="s">
        <v>631</v>
      </c>
      <c r="C20" s="251" t="s">
        <v>632</v>
      </c>
      <c r="D20" s="252">
        <v>9115</v>
      </c>
      <c r="E20" s="497"/>
      <c r="F20" s="497"/>
      <c r="G20" s="498"/>
    </row>
    <row r="21" spans="2:7" ht="36" customHeight="1">
      <c r="B21" s="250" t="s">
        <v>633</v>
      </c>
      <c r="C21" s="251" t="s">
        <v>634</v>
      </c>
      <c r="D21" s="252">
        <v>9116</v>
      </c>
      <c r="E21" s="497"/>
      <c r="F21" s="497"/>
      <c r="G21" s="498"/>
    </row>
    <row r="22" spans="2:7" ht="51" customHeight="1">
      <c r="B22" s="261" t="s">
        <v>635</v>
      </c>
      <c r="C22" s="466" t="s">
        <v>636</v>
      </c>
      <c r="D22" s="467">
        <v>9117</v>
      </c>
      <c r="E22" s="499">
        <v>135715</v>
      </c>
      <c r="F22" s="499">
        <v>65556</v>
      </c>
      <c r="G22" s="500">
        <f>+G23+G24+G25+G26+G28+G29</f>
        <v>70159</v>
      </c>
    </row>
    <row r="23" spans="2:7" ht="64.5" customHeight="1">
      <c r="B23" s="250" t="s">
        <v>637</v>
      </c>
      <c r="C23" s="251" t="s">
        <v>638</v>
      </c>
      <c r="D23" s="252">
        <v>9118</v>
      </c>
      <c r="E23" s="497">
        <v>43617</v>
      </c>
      <c r="F23" s="497">
        <v>18625</v>
      </c>
      <c r="G23" s="498">
        <f>+E23-F23</f>
        <v>24992</v>
      </c>
    </row>
    <row r="24" spans="2:7" ht="57" customHeight="1">
      <c r="B24" s="250" t="s">
        <v>639</v>
      </c>
      <c r="C24" s="251" t="s">
        <v>640</v>
      </c>
      <c r="D24" s="252">
        <v>9119</v>
      </c>
      <c r="E24" s="497">
        <v>1898</v>
      </c>
      <c r="F24" s="497">
        <v>486</v>
      </c>
      <c r="G24" s="498">
        <f>+E24-F24</f>
        <v>1412</v>
      </c>
    </row>
    <row r="25" spans="2:7" ht="57.75" customHeight="1">
      <c r="B25" s="250" t="s">
        <v>639</v>
      </c>
      <c r="C25" s="251" t="s">
        <v>641</v>
      </c>
      <c r="D25" s="253">
        <v>9120</v>
      </c>
      <c r="E25" s="497">
        <v>51926</v>
      </c>
      <c r="F25" s="497">
        <v>34696</v>
      </c>
      <c r="G25" s="498">
        <f>+E25-F25</f>
        <v>17230</v>
      </c>
    </row>
    <row r="26" spans="2:7" ht="21" customHeight="1">
      <c r="B26" s="655" t="s">
        <v>642</v>
      </c>
      <c r="C26" s="656" t="s">
        <v>643</v>
      </c>
      <c r="D26" s="658">
        <v>9121</v>
      </c>
      <c r="E26" s="659">
        <v>11830</v>
      </c>
      <c r="F26" s="659">
        <v>4800</v>
      </c>
      <c r="G26" s="660">
        <f>+E26-F26</f>
        <v>7030</v>
      </c>
    </row>
    <row r="27" spans="2:7" ht="15" customHeight="1">
      <c r="B27" s="655"/>
      <c r="C27" s="657"/>
      <c r="D27" s="658"/>
      <c r="E27" s="659"/>
      <c r="F27" s="659"/>
      <c r="G27" s="660"/>
    </row>
    <row r="28" spans="2:7" ht="63" customHeight="1">
      <c r="B28" s="250" t="s">
        <v>642</v>
      </c>
      <c r="C28" s="251" t="s">
        <v>644</v>
      </c>
      <c r="D28" s="253">
        <v>9122</v>
      </c>
      <c r="E28" s="497">
        <v>26444</v>
      </c>
      <c r="F28" s="497">
        <v>6949</v>
      </c>
      <c r="G28" s="498">
        <f>+E28-F28</f>
        <v>19495</v>
      </c>
    </row>
    <row r="29" spans="2:7" ht="48" customHeight="1">
      <c r="B29" s="250" t="s">
        <v>639</v>
      </c>
      <c r="C29" s="254" t="s">
        <v>645</v>
      </c>
      <c r="D29" s="252">
        <v>9123</v>
      </c>
      <c r="E29" s="497"/>
      <c r="F29" s="497"/>
      <c r="G29" s="498"/>
    </row>
    <row r="30" spans="2:7" ht="24.75" customHeight="1">
      <c r="B30" s="261" t="s">
        <v>646</v>
      </c>
      <c r="C30" s="466" t="s">
        <v>647</v>
      </c>
      <c r="D30" s="262">
        <v>9124</v>
      </c>
      <c r="E30" s="499">
        <f>+E31+E32+E33+E35+E36+E37</f>
        <v>2488</v>
      </c>
      <c r="F30" s="499">
        <f>+F31+F32+F33+F35+F36+F37</f>
        <v>0</v>
      </c>
      <c r="G30" s="500">
        <f>+G31+G32+G33+G35+G36+G37</f>
        <v>2488</v>
      </c>
    </row>
    <row r="31" spans="2:7" ht="39" customHeight="1">
      <c r="B31" s="250" t="s">
        <v>648</v>
      </c>
      <c r="C31" s="251" t="s">
        <v>649</v>
      </c>
      <c r="D31" s="252">
        <v>9125</v>
      </c>
      <c r="E31" s="501">
        <v>38</v>
      </c>
      <c r="F31" s="497"/>
      <c r="G31" s="498">
        <v>38</v>
      </c>
    </row>
    <row r="32" spans="2:7" ht="38.25" customHeight="1">
      <c r="B32" s="250" t="s">
        <v>650</v>
      </c>
      <c r="C32" s="255" t="s">
        <v>651</v>
      </c>
      <c r="D32" s="252">
        <v>9126</v>
      </c>
      <c r="E32" s="501">
        <v>2069</v>
      </c>
      <c r="F32" s="497"/>
      <c r="G32" s="498">
        <v>2069</v>
      </c>
    </row>
    <row r="33" spans="2:7" ht="39" customHeight="1">
      <c r="B33" s="655" t="s">
        <v>650</v>
      </c>
      <c r="C33" s="656" t="s">
        <v>652</v>
      </c>
      <c r="D33" s="658">
        <v>9127</v>
      </c>
      <c r="E33" s="662"/>
      <c r="F33" s="659"/>
      <c r="G33" s="660"/>
    </row>
    <row r="34" spans="2:7" ht="4.5" customHeight="1">
      <c r="B34" s="655"/>
      <c r="C34" s="657"/>
      <c r="D34" s="658"/>
      <c r="E34" s="662"/>
      <c r="F34" s="659"/>
      <c r="G34" s="660"/>
    </row>
    <row r="35" spans="2:7" ht="37.5" customHeight="1">
      <c r="B35" s="250" t="s">
        <v>653</v>
      </c>
      <c r="C35" s="251" t="s">
        <v>654</v>
      </c>
      <c r="D35" s="252">
        <v>9128</v>
      </c>
      <c r="E35" s="501">
        <v>351</v>
      </c>
      <c r="F35" s="497"/>
      <c r="G35" s="498">
        <v>351</v>
      </c>
    </row>
    <row r="36" spans="2:7" ht="39.75" customHeight="1">
      <c r="B36" s="250" t="s">
        <v>655</v>
      </c>
      <c r="C36" s="251" t="s">
        <v>656</v>
      </c>
      <c r="D36" s="252">
        <v>9129</v>
      </c>
      <c r="E36" s="501"/>
      <c r="F36" s="497"/>
      <c r="G36" s="498"/>
    </row>
    <row r="37" spans="2:7" ht="53.25" customHeight="1" thickBot="1">
      <c r="B37" s="256" t="s">
        <v>657</v>
      </c>
      <c r="C37" s="257" t="s">
        <v>658</v>
      </c>
      <c r="D37" s="246">
        <v>9130</v>
      </c>
      <c r="E37" s="502">
        <v>30</v>
      </c>
      <c r="F37" s="503"/>
      <c r="G37" s="504">
        <v>30</v>
      </c>
    </row>
    <row r="38" spans="2:7" ht="12.75">
      <c r="B38" s="244"/>
      <c r="C38" s="244"/>
      <c r="D38" s="244"/>
      <c r="E38" s="244"/>
      <c r="F38" s="244"/>
      <c r="G38" s="244"/>
    </row>
    <row r="39" spans="2:7" ht="15.75">
      <c r="B39" s="258" t="s">
        <v>704</v>
      </c>
      <c r="C39" s="259"/>
      <c r="D39" s="259"/>
      <c r="E39" s="259" t="s">
        <v>659</v>
      </c>
      <c r="F39" s="259"/>
      <c r="G39" s="259"/>
    </row>
    <row r="40" spans="2:7" ht="15.75">
      <c r="B40" s="259"/>
      <c r="C40" s="260" t="s">
        <v>660</v>
      </c>
      <c r="D40" s="244"/>
      <c r="E40" s="259"/>
      <c r="F40" s="244"/>
      <c r="G40" s="259"/>
    </row>
    <row r="41" spans="2:7" ht="15.75">
      <c r="B41" s="259"/>
      <c r="C41" s="260"/>
      <c r="D41" s="244"/>
      <c r="E41" s="259"/>
      <c r="F41" s="244"/>
      <c r="G41" s="259"/>
    </row>
    <row r="42" spans="2:7" ht="12.75" customHeight="1">
      <c r="B42" s="661" t="s">
        <v>666</v>
      </c>
      <c r="C42" s="661"/>
      <c r="D42" s="661"/>
      <c r="E42" s="661"/>
      <c r="F42" s="661"/>
      <c r="G42" s="661"/>
    </row>
    <row r="43" spans="2:7" ht="12.75">
      <c r="B43" s="661"/>
      <c r="C43" s="661"/>
      <c r="D43" s="661"/>
      <c r="E43" s="661"/>
      <c r="F43" s="661"/>
      <c r="G43" s="661"/>
    </row>
    <row r="44" spans="2:7" ht="12.75">
      <c r="B44" s="322"/>
      <c r="C44" s="322"/>
      <c r="D44" s="322"/>
      <c r="E44" s="322"/>
      <c r="F44" s="322"/>
      <c r="G44" s="322"/>
    </row>
    <row r="45" spans="2:7" ht="12.75">
      <c r="B45" s="322"/>
      <c r="C45" s="322"/>
      <c r="D45" s="322"/>
      <c r="E45" s="322"/>
      <c r="F45" s="322"/>
      <c r="G45" s="322"/>
    </row>
    <row r="46" spans="2:7" ht="12.75">
      <c r="B46" s="322"/>
      <c r="C46" s="322"/>
      <c r="D46" s="322"/>
      <c r="E46" s="322"/>
      <c r="F46" s="322"/>
      <c r="G46" s="322"/>
    </row>
    <row r="47" spans="2:7" ht="12.75">
      <c r="B47" s="322"/>
      <c r="C47" s="322"/>
      <c r="D47" s="322"/>
      <c r="E47" s="322"/>
      <c r="F47" s="322"/>
      <c r="G47" s="322"/>
    </row>
    <row r="48" spans="2:7" ht="12.75">
      <c r="B48" s="322"/>
      <c r="C48" s="322"/>
      <c r="D48" s="322"/>
      <c r="E48" s="322"/>
      <c r="F48" s="322"/>
      <c r="G48" s="322"/>
    </row>
    <row r="49" spans="2:7" ht="12.75">
      <c r="B49" s="322"/>
      <c r="C49" s="322"/>
      <c r="D49" s="322"/>
      <c r="E49" s="322"/>
      <c r="F49" s="322"/>
      <c r="G49" s="322"/>
    </row>
    <row r="50" spans="2:7" ht="12.75">
      <c r="B50" s="322"/>
      <c r="C50" s="322"/>
      <c r="D50" s="322"/>
      <c r="E50" s="322"/>
      <c r="F50" s="322"/>
      <c r="G50" s="322"/>
    </row>
    <row r="51" spans="2:7" ht="12.75">
      <c r="B51" s="322"/>
      <c r="C51" s="322"/>
      <c r="D51" s="322"/>
      <c r="E51" s="322"/>
      <c r="F51" s="322"/>
      <c r="G51" s="322"/>
    </row>
    <row r="52" spans="2:7" ht="12.75">
      <c r="B52" s="322"/>
      <c r="C52" s="322"/>
      <c r="D52" s="322"/>
      <c r="E52" s="322"/>
      <c r="F52" s="322"/>
      <c r="G52" s="322"/>
    </row>
    <row r="53" spans="2:7" ht="12.75">
      <c r="B53" s="322"/>
      <c r="C53" s="322"/>
      <c r="D53" s="322"/>
      <c r="E53" s="322"/>
      <c r="F53" s="322"/>
      <c r="G53" s="322"/>
    </row>
    <row r="54" spans="2:7" ht="12.75">
      <c r="B54" s="322"/>
      <c r="C54" s="322"/>
      <c r="D54" s="322"/>
      <c r="E54" s="322"/>
      <c r="F54" s="322"/>
      <c r="G54" s="322"/>
    </row>
    <row r="55" spans="2:7" ht="12.75">
      <c r="B55" s="322"/>
      <c r="C55" s="322"/>
      <c r="D55" s="322"/>
      <c r="E55" s="322"/>
      <c r="F55" s="322"/>
      <c r="G55" s="322"/>
    </row>
    <row r="56" spans="2:7" ht="12.75">
      <c r="B56" s="322"/>
      <c r="C56" s="322"/>
      <c r="D56" s="322"/>
      <c r="E56" s="322"/>
      <c r="F56" s="322"/>
      <c r="G56" s="322"/>
    </row>
    <row r="57" spans="2:7" ht="12.75">
      <c r="B57" s="322"/>
      <c r="C57" s="322"/>
      <c r="D57" s="322"/>
      <c r="E57" s="322"/>
      <c r="F57" s="322"/>
      <c r="G57" s="322"/>
    </row>
    <row r="58" spans="2:7" ht="12.75">
      <c r="B58" s="322"/>
      <c r="C58" s="322"/>
      <c r="D58" s="322"/>
      <c r="E58" s="322"/>
      <c r="F58" s="322"/>
      <c r="G58" s="322"/>
    </row>
    <row r="59" spans="2:7" ht="12.75">
      <c r="B59" s="322"/>
      <c r="C59" s="322"/>
      <c r="D59" s="322"/>
      <c r="E59" s="322"/>
      <c r="F59" s="322"/>
      <c r="G59" s="322"/>
    </row>
    <row r="60" spans="2:7" ht="12.75">
      <c r="B60" s="322"/>
      <c r="C60" s="322"/>
      <c r="D60" s="322"/>
      <c r="E60" s="322"/>
      <c r="F60" s="322"/>
      <c r="G60" s="322"/>
    </row>
    <row r="61" spans="2:7" ht="12.75">
      <c r="B61" s="322"/>
      <c r="C61" s="322"/>
      <c r="D61" s="322"/>
      <c r="E61" s="322"/>
      <c r="F61" s="322"/>
      <c r="G61" s="322"/>
    </row>
    <row r="62" spans="2:7" ht="12.75">
      <c r="B62" s="322"/>
      <c r="C62" s="322"/>
      <c r="D62" s="322"/>
      <c r="E62" s="322"/>
      <c r="F62" s="322"/>
      <c r="G62" s="322"/>
    </row>
    <row r="63" spans="2:7" ht="12.75">
      <c r="B63" s="322"/>
      <c r="C63" s="322"/>
      <c r="D63" s="322"/>
      <c r="E63" s="322"/>
      <c r="F63" s="322"/>
      <c r="G63" s="322"/>
    </row>
    <row r="64" spans="2:7" ht="12.75">
      <c r="B64" s="322"/>
      <c r="C64" s="322"/>
      <c r="D64" s="322"/>
      <c r="E64" s="322"/>
      <c r="F64" s="322"/>
      <c r="G64" s="322"/>
    </row>
    <row r="65" spans="2:7" ht="12.75">
      <c r="B65" s="322"/>
      <c r="C65" s="322"/>
      <c r="D65" s="322"/>
      <c r="E65" s="322"/>
      <c r="F65" s="322"/>
      <c r="G65" s="322"/>
    </row>
    <row r="66" spans="2:7" ht="12.75">
      <c r="B66" s="322"/>
      <c r="C66" s="322"/>
      <c r="D66" s="322"/>
      <c r="E66" s="322"/>
      <c r="F66" s="322"/>
      <c r="G66" s="322"/>
    </row>
    <row r="67" spans="2:7" ht="12.75">
      <c r="B67" s="322"/>
      <c r="C67" s="322"/>
      <c r="D67" s="322"/>
      <c r="E67" s="322"/>
      <c r="F67" s="322"/>
      <c r="G67" s="322"/>
    </row>
    <row r="68" spans="2:7" ht="12.75">
      <c r="B68" s="322"/>
      <c r="C68" s="322"/>
      <c r="D68" s="322"/>
      <c r="E68" s="322"/>
      <c r="F68" s="322"/>
      <c r="G68" s="322"/>
    </row>
    <row r="69" spans="2:7" ht="12.75">
      <c r="B69" s="322"/>
      <c r="C69" s="322"/>
      <c r="D69" s="322"/>
      <c r="E69" s="322"/>
      <c r="F69" s="322"/>
      <c r="G69" s="322"/>
    </row>
    <row r="70" spans="2:7" ht="12.75">
      <c r="B70" s="322"/>
      <c r="C70" s="322"/>
      <c r="D70" s="322"/>
      <c r="E70" s="322"/>
      <c r="F70" s="322"/>
      <c r="G70" s="322"/>
    </row>
    <row r="71" spans="2:7" ht="12.75">
      <c r="B71" s="322"/>
      <c r="C71" s="322"/>
      <c r="D71" s="322"/>
      <c r="E71" s="322"/>
      <c r="F71" s="322"/>
      <c r="G71" s="322"/>
    </row>
    <row r="72" spans="2:7" ht="12.75">
      <c r="B72" s="322"/>
      <c r="C72" s="322"/>
      <c r="D72" s="322"/>
      <c r="E72" s="322"/>
      <c r="F72" s="322"/>
      <c r="G72" s="322"/>
    </row>
    <row r="73" spans="2:7" ht="12.75">
      <c r="B73" s="322"/>
      <c r="C73" s="322"/>
      <c r="D73" s="322"/>
      <c r="E73" s="322"/>
      <c r="F73" s="322"/>
      <c r="G73" s="322"/>
    </row>
    <row r="74" spans="2:7" ht="12.75">
      <c r="B74" s="322"/>
      <c r="C74" s="322"/>
      <c r="D74" s="322"/>
      <c r="E74" s="322"/>
      <c r="F74" s="322"/>
      <c r="G74" s="322"/>
    </row>
    <row r="75" spans="2:7" ht="12.75">
      <c r="B75" s="322"/>
      <c r="C75" s="322"/>
      <c r="D75" s="322"/>
      <c r="E75" s="322"/>
      <c r="F75" s="322"/>
      <c r="G75" s="322"/>
    </row>
    <row r="76" spans="2:7" ht="12.75">
      <c r="B76" s="322"/>
      <c r="C76" s="322"/>
      <c r="D76" s="322"/>
      <c r="E76" s="322"/>
      <c r="F76" s="322"/>
      <c r="G76" s="322"/>
    </row>
  </sheetData>
  <sheetProtection/>
  <mergeCells count="27">
    <mergeCell ref="B42:G43"/>
    <mergeCell ref="B33:B34"/>
    <mergeCell ref="C33:C34"/>
    <mergeCell ref="D33:D34"/>
    <mergeCell ref="E33:E34"/>
    <mergeCell ref="F33:F34"/>
    <mergeCell ref="G33:G34"/>
    <mergeCell ref="B26:B27"/>
    <mergeCell ref="C26:C27"/>
    <mergeCell ref="D26:D27"/>
    <mergeCell ref="E26:E27"/>
    <mergeCell ref="F26:F27"/>
    <mergeCell ref="G26:G27"/>
    <mergeCell ref="B12:B13"/>
    <mergeCell ref="C12:C13"/>
    <mergeCell ref="D12:D13"/>
    <mergeCell ref="E12:E13"/>
    <mergeCell ref="F12:F13"/>
    <mergeCell ref="G12:G13"/>
    <mergeCell ref="B5:G5"/>
    <mergeCell ref="B6:G6"/>
    <mergeCell ref="B9:B10"/>
    <mergeCell ref="C9:C10"/>
    <mergeCell ref="D9:D10"/>
    <mergeCell ref="E9:E10"/>
    <mergeCell ref="F9:F10"/>
    <mergeCell ref="G9:G10"/>
  </mergeCells>
  <printOptions/>
  <pageMargins left="0.2" right="0.25" top="0.75" bottom="0.75" header="0.3" footer="0.3"/>
  <pageSetup fitToHeight="1"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zoomScale="60" zoomScaleNormal="60" zoomScalePageLayoutView="0" workbookViewId="0" topLeftCell="A139">
      <selection activeCell="B149" sqref="B149"/>
    </sheetView>
  </sheetViews>
  <sheetFormatPr defaultColWidth="9.140625" defaultRowHeight="12.75"/>
  <cols>
    <col min="1" max="1" width="9.140625" style="37" customWidth="1"/>
    <col min="2" max="2" width="26.7109375" style="37" customWidth="1"/>
    <col min="3" max="3" width="103.00390625" style="37" bestFit="1" customWidth="1"/>
    <col min="4" max="4" width="9.8515625" style="37" customWidth="1"/>
    <col min="5" max="7" width="20.7109375" style="37" customWidth="1"/>
    <col min="8" max="8" width="20.7109375" style="40" customWidth="1"/>
    <col min="9" max="9" width="20.7109375" style="41" customWidth="1"/>
    <col min="10" max="16384" width="9.140625" style="37" customWidth="1"/>
  </cols>
  <sheetData>
    <row r="2" spans="2:4" s="2" customFormat="1" ht="15.75">
      <c r="B2" s="1" t="s">
        <v>691</v>
      </c>
      <c r="C2"/>
      <c r="D2" s="37"/>
    </row>
    <row r="3" spans="2:9" s="2" customFormat="1" ht="15.75">
      <c r="B3" s="1" t="s">
        <v>692</v>
      </c>
      <c r="C3"/>
      <c r="D3" s="37"/>
      <c r="I3" s="6" t="s">
        <v>585</v>
      </c>
    </row>
    <row r="5" spans="2:9" ht="30" customHeight="1">
      <c r="B5" s="524" t="s">
        <v>768</v>
      </c>
      <c r="C5" s="524"/>
      <c r="D5" s="524"/>
      <c r="E5" s="524"/>
      <c r="F5" s="524"/>
      <c r="G5" s="524"/>
      <c r="H5" s="524"/>
      <c r="I5" s="524"/>
    </row>
    <row r="6" spans="2:9" ht="26.25" customHeight="1" thickBot="1">
      <c r="B6" s="38"/>
      <c r="C6" s="39"/>
      <c r="D6" s="39"/>
      <c r="E6" s="39"/>
      <c r="F6" s="39"/>
      <c r="G6" s="39"/>
      <c r="I6" s="156" t="s">
        <v>265</v>
      </c>
    </row>
    <row r="7" spans="2:9" s="67" customFormat="1" ht="42" customHeight="1">
      <c r="B7" s="531" t="s">
        <v>93</v>
      </c>
      <c r="C7" s="533" t="s">
        <v>94</v>
      </c>
      <c r="D7" s="536" t="s">
        <v>135</v>
      </c>
      <c r="E7" s="527" t="s">
        <v>769</v>
      </c>
      <c r="F7" s="525" t="s">
        <v>770</v>
      </c>
      <c r="G7" s="527" t="s">
        <v>771</v>
      </c>
      <c r="H7" s="528"/>
      <c r="I7" s="529" t="s">
        <v>772</v>
      </c>
    </row>
    <row r="8" spans="2:9" s="68" customFormat="1" ht="50.25" customHeight="1" thickBot="1">
      <c r="B8" s="532"/>
      <c r="C8" s="534"/>
      <c r="D8" s="537"/>
      <c r="E8" s="535"/>
      <c r="F8" s="526"/>
      <c r="G8" s="166" t="s">
        <v>100</v>
      </c>
      <c r="H8" s="166" t="s">
        <v>101</v>
      </c>
      <c r="I8" s="530"/>
    </row>
    <row r="9" spans="2:9" s="70" customFormat="1" ht="34.5" customHeight="1">
      <c r="B9" s="163"/>
      <c r="C9" s="164" t="s">
        <v>95</v>
      </c>
      <c r="D9" s="165"/>
      <c r="E9" s="274"/>
      <c r="F9" s="274"/>
      <c r="G9" s="274"/>
      <c r="H9" s="275"/>
      <c r="I9" s="265"/>
    </row>
    <row r="10" spans="2:9" s="70" customFormat="1" ht="34.5" customHeight="1">
      <c r="B10" s="102">
        <v>0</v>
      </c>
      <c r="C10" s="98" t="s">
        <v>266</v>
      </c>
      <c r="D10" s="99" t="s">
        <v>773</v>
      </c>
      <c r="E10" s="276"/>
      <c r="F10" s="276"/>
      <c r="G10" s="276"/>
      <c r="H10" s="277"/>
      <c r="I10" s="266"/>
    </row>
    <row r="11" spans="2:9" s="70" customFormat="1" ht="34.5" customHeight="1">
      <c r="B11" s="102"/>
      <c r="C11" s="98" t="s">
        <v>267</v>
      </c>
      <c r="D11" s="99" t="s">
        <v>774</v>
      </c>
      <c r="E11" s="285">
        <v>470087</v>
      </c>
      <c r="F11" s="285">
        <v>503178</v>
      </c>
      <c r="G11" s="285">
        <v>504709</v>
      </c>
      <c r="H11" s="469">
        <f>+H12+H19+H28++H33+H43</f>
        <v>460612</v>
      </c>
      <c r="I11" s="470">
        <f>SUM(H11/G11*100)</f>
        <v>91.26288613834903</v>
      </c>
    </row>
    <row r="12" spans="2:9" s="70" customFormat="1" ht="34.5" customHeight="1">
      <c r="B12" s="102">
        <v>1</v>
      </c>
      <c r="C12" s="98" t="s">
        <v>268</v>
      </c>
      <c r="D12" s="99" t="s">
        <v>775</v>
      </c>
      <c r="E12" s="285">
        <v>1267</v>
      </c>
      <c r="F12" s="285">
        <v>1393</v>
      </c>
      <c r="G12" s="285">
        <v>1263</v>
      </c>
      <c r="H12" s="471">
        <f>+H13+H14+H15+H16+H17+H18</f>
        <v>860</v>
      </c>
      <c r="I12" s="470">
        <f>SUM(H12/G12*100)</f>
        <v>68.09184481393508</v>
      </c>
    </row>
    <row r="13" spans="2:9" s="70" customFormat="1" ht="34.5" customHeight="1">
      <c r="B13" s="102" t="s">
        <v>269</v>
      </c>
      <c r="C13" s="100" t="s">
        <v>270</v>
      </c>
      <c r="D13" s="99" t="s">
        <v>776</v>
      </c>
      <c r="E13" s="285"/>
      <c r="F13" s="285"/>
      <c r="G13" s="285"/>
      <c r="H13" s="469"/>
      <c r="I13" s="470"/>
    </row>
    <row r="14" spans="2:9" s="70" customFormat="1" ht="34.5" customHeight="1">
      <c r="B14" s="102" t="s">
        <v>271</v>
      </c>
      <c r="C14" s="100" t="s">
        <v>272</v>
      </c>
      <c r="D14" s="99" t="s">
        <v>777</v>
      </c>
      <c r="E14" s="285">
        <v>1267</v>
      </c>
      <c r="F14" s="285">
        <v>1393</v>
      </c>
      <c r="G14" s="285">
        <v>1263</v>
      </c>
      <c r="H14" s="471">
        <v>860</v>
      </c>
      <c r="I14" s="470">
        <f>SUM(H14/G14*100)</f>
        <v>68.09184481393508</v>
      </c>
    </row>
    <row r="15" spans="2:9" s="70" customFormat="1" ht="34.5" customHeight="1">
      <c r="B15" s="102" t="s">
        <v>273</v>
      </c>
      <c r="C15" s="100" t="s">
        <v>274</v>
      </c>
      <c r="D15" s="99" t="s">
        <v>778</v>
      </c>
      <c r="E15" s="285"/>
      <c r="F15" s="285"/>
      <c r="G15" s="285"/>
      <c r="H15" s="469"/>
      <c r="I15" s="470"/>
    </row>
    <row r="16" spans="2:9" s="70" customFormat="1" ht="34.5" customHeight="1">
      <c r="B16" s="103" t="s">
        <v>275</v>
      </c>
      <c r="C16" s="100" t="s">
        <v>276</v>
      </c>
      <c r="D16" s="99" t="s">
        <v>779</v>
      </c>
      <c r="E16" s="285"/>
      <c r="F16" s="285"/>
      <c r="G16" s="285"/>
      <c r="H16" s="469"/>
      <c r="I16" s="470"/>
    </row>
    <row r="17" spans="2:9" s="70" customFormat="1" ht="34.5" customHeight="1">
      <c r="B17" s="103" t="s">
        <v>277</v>
      </c>
      <c r="C17" s="100" t="s">
        <v>278</v>
      </c>
      <c r="D17" s="99" t="s">
        <v>780</v>
      </c>
      <c r="E17" s="285"/>
      <c r="F17" s="285"/>
      <c r="G17" s="285"/>
      <c r="H17" s="469"/>
      <c r="I17" s="470"/>
    </row>
    <row r="18" spans="2:9" s="70" customFormat="1" ht="34.5" customHeight="1">
      <c r="B18" s="103" t="s">
        <v>279</v>
      </c>
      <c r="C18" s="100" t="s">
        <v>280</v>
      </c>
      <c r="D18" s="99" t="s">
        <v>781</v>
      </c>
      <c r="E18" s="285"/>
      <c r="F18" s="285"/>
      <c r="G18" s="285"/>
      <c r="H18" s="471"/>
      <c r="I18" s="470"/>
    </row>
    <row r="19" spans="2:9" s="70" customFormat="1" ht="34.5" customHeight="1">
      <c r="B19" s="104">
        <v>2</v>
      </c>
      <c r="C19" s="98" t="s">
        <v>281</v>
      </c>
      <c r="D19" s="99" t="s">
        <v>136</v>
      </c>
      <c r="E19" s="285">
        <v>466719</v>
      </c>
      <c r="F19" s="285">
        <v>541382</v>
      </c>
      <c r="G19" s="285">
        <v>501149</v>
      </c>
      <c r="H19" s="469">
        <f>+H20+H21+H22+H23+H24+H25+H26+H27</f>
        <v>457693</v>
      </c>
      <c r="I19" s="470">
        <f>SUM(H19/G19*100)</f>
        <v>91.32872658630468</v>
      </c>
    </row>
    <row r="20" spans="2:9" s="70" customFormat="1" ht="34.5" customHeight="1">
      <c r="B20" s="102" t="s">
        <v>282</v>
      </c>
      <c r="C20" s="100" t="s">
        <v>283</v>
      </c>
      <c r="D20" s="99" t="s">
        <v>782</v>
      </c>
      <c r="E20" s="285">
        <v>190723</v>
      </c>
      <c r="F20" s="285">
        <v>190723</v>
      </c>
      <c r="G20" s="285">
        <v>190723</v>
      </c>
      <c r="H20" s="469">
        <v>190723</v>
      </c>
      <c r="I20" s="470">
        <f>SUM(H20/G20*100)</f>
        <v>100</v>
      </c>
    </row>
    <row r="21" spans="2:9" s="70" customFormat="1" ht="34.5" customHeight="1">
      <c r="B21" s="103" t="s">
        <v>284</v>
      </c>
      <c r="C21" s="100" t="s">
        <v>285</v>
      </c>
      <c r="D21" s="99" t="s">
        <v>783</v>
      </c>
      <c r="E21" s="285">
        <v>101573</v>
      </c>
      <c r="F21" s="285">
        <v>106070</v>
      </c>
      <c r="G21" s="285">
        <v>108068</v>
      </c>
      <c r="H21" s="471">
        <v>104156</v>
      </c>
      <c r="I21" s="470">
        <f>SUM(H21/G21*100)</f>
        <v>96.38005700114742</v>
      </c>
    </row>
    <row r="22" spans="2:9" s="70" customFormat="1" ht="34.5" customHeight="1">
      <c r="B22" s="102" t="s">
        <v>286</v>
      </c>
      <c r="C22" s="100" t="s">
        <v>287</v>
      </c>
      <c r="D22" s="99" t="s">
        <v>784</v>
      </c>
      <c r="E22" s="285">
        <v>174423</v>
      </c>
      <c r="F22" s="285">
        <v>243592</v>
      </c>
      <c r="G22" s="285">
        <v>202358</v>
      </c>
      <c r="H22" s="469">
        <v>162814</v>
      </c>
      <c r="I22" s="470">
        <f>SUM(H22/G22*100)</f>
        <v>80.45839551685626</v>
      </c>
    </row>
    <row r="23" spans="2:9" s="70" customFormat="1" ht="34.5" customHeight="1">
      <c r="B23" s="102" t="s">
        <v>288</v>
      </c>
      <c r="C23" s="100" t="s">
        <v>289</v>
      </c>
      <c r="D23" s="99" t="s">
        <v>785</v>
      </c>
      <c r="E23" s="285"/>
      <c r="F23" s="285"/>
      <c r="G23" s="285"/>
      <c r="H23" s="469"/>
      <c r="I23" s="470"/>
    </row>
    <row r="24" spans="2:9" s="70" customFormat="1" ht="34.5" customHeight="1">
      <c r="B24" s="102" t="s">
        <v>290</v>
      </c>
      <c r="C24" s="100" t="s">
        <v>291</v>
      </c>
      <c r="D24" s="99" t="s">
        <v>786</v>
      </c>
      <c r="E24" s="285"/>
      <c r="F24" s="285"/>
      <c r="G24" s="285"/>
      <c r="H24" s="471"/>
      <c r="I24" s="470"/>
    </row>
    <row r="25" spans="2:9" s="70" customFormat="1" ht="34.5" customHeight="1">
      <c r="B25" s="102" t="s">
        <v>292</v>
      </c>
      <c r="C25" s="100" t="s">
        <v>293</v>
      </c>
      <c r="D25" s="99" t="s">
        <v>787</v>
      </c>
      <c r="E25" s="285"/>
      <c r="F25" s="285">
        <v>1000</v>
      </c>
      <c r="G25" s="285"/>
      <c r="H25" s="469"/>
      <c r="I25" s="470"/>
    </row>
    <row r="26" spans="2:9" s="70" customFormat="1" ht="34.5" customHeight="1">
      <c r="B26" s="102" t="s">
        <v>294</v>
      </c>
      <c r="C26" s="100" t="s">
        <v>295</v>
      </c>
      <c r="D26" s="99" t="s">
        <v>788</v>
      </c>
      <c r="E26" s="285"/>
      <c r="F26" s="285"/>
      <c r="G26" s="285"/>
      <c r="H26" s="469"/>
      <c r="I26" s="470"/>
    </row>
    <row r="27" spans="2:9" s="70" customFormat="1" ht="34.5" customHeight="1">
      <c r="B27" s="102" t="s">
        <v>296</v>
      </c>
      <c r="C27" s="100" t="s">
        <v>297</v>
      </c>
      <c r="D27" s="99" t="s">
        <v>789</v>
      </c>
      <c r="E27" s="285"/>
      <c r="F27" s="285"/>
      <c r="G27" s="285"/>
      <c r="H27" s="469"/>
      <c r="I27" s="470"/>
    </row>
    <row r="28" spans="2:9" s="70" customFormat="1" ht="34.5" customHeight="1">
      <c r="B28" s="104">
        <v>3</v>
      </c>
      <c r="C28" s="98" t="s">
        <v>298</v>
      </c>
      <c r="D28" s="99" t="s">
        <v>790</v>
      </c>
      <c r="E28" s="285"/>
      <c r="F28" s="285"/>
      <c r="G28" s="285"/>
      <c r="H28" s="469"/>
      <c r="I28" s="470"/>
    </row>
    <row r="29" spans="2:9" s="70" customFormat="1" ht="34.5" customHeight="1">
      <c r="B29" s="102" t="s">
        <v>299</v>
      </c>
      <c r="C29" s="100" t="s">
        <v>300</v>
      </c>
      <c r="D29" s="99" t="s">
        <v>791</v>
      </c>
      <c r="E29" s="285"/>
      <c r="F29" s="285"/>
      <c r="G29" s="285"/>
      <c r="H29" s="469"/>
      <c r="I29" s="470"/>
    </row>
    <row r="30" spans="2:9" s="70" customFormat="1" ht="34.5" customHeight="1">
      <c r="B30" s="103" t="s">
        <v>301</v>
      </c>
      <c r="C30" s="100" t="s">
        <v>302</v>
      </c>
      <c r="D30" s="99" t="s">
        <v>792</v>
      </c>
      <c r="E30" s="285"/>
      <c r="F30" s="285"/>
      <c r="G30" s="285"/>
      <c r="H30" s="469"/>
      <c r="I30" s="470"/>
    </row>
    <row r="31" spans="2:9" s="70" customFormat="1" ht="34.5" customHeight="1">
      <c r="B31" s="103" t="s">
        <v>303</v>
      </c>
      <c r="C31" s="100" t="s">
        <v>304</v>
      </c>
      <c r="D31" s="99" t="s">
        <v>793</v>
      </c>
      <c r="E31" s="285"/>
      <c r="F31" s="285"/>
      <c r="G31" s="285"/>
      <c r="H31" s="471"/>
      <c r="I31" s="470"/>
    </row>
    <row r="32" spans="2:9" s="70" customFormat="1" ht="34.5" customHeight="1">
      <c r="B32" s="103" t="s">
        <v>305</v>
      </c>
      <c r="C32" s="100" t="s">
        <v>306</v>
      </c>
      <c r="D32" s="99" t="s">
        <v>794</v>
      </c>
      <c r="E32" s="285"/>
      <c r="F32" s="285"/>
      <c r="G32" s="285"/>
      <c r="H32" s="469"/>
      <c r="I32" s="470"/>
    </row>
    <row r="33" spans="2:9" s="70" customFormat="1" ht="34.5" customHeight="1">
      <c r="B33" s="105" t="s">
        <v>307</v>
      </c>
      <c r="C33" s="98" t="s">
        <v>308</v>
      </c>
      <c r="D33" s="99" t="s">
        <v>795</v>
      </c>
      <c r="E33" s="285">
        <v>2101</v>
      </c>
      <c r="F33" s="285">
        <v>2198</v>
      </c>
      <c r="G33" s="285">
        <v>2297</v>
      </c>
      <c r="H33" s="471">
        <f>SUM(H34:H42)</f>
        <v>2059</v>
      </c>
      <c r="I33" s="470">
        <f>SUM(H33/G33*100)</f>
        <v>89.63865912059208</v>
      </c>
    </row>
    <row r="34" spans="2:9" s="70" customFormat="1" ht="34.5" customHeight="1">
      <c r="B34" s="103" t="s">
        <v>309</v>
      </c>
      <c r="C34" s="100" t="s">
        <v>310</v>
      </c>
      <c r="D34" s="99" t="s">
        <v>796</v>
      </c>
      <c r="E34" s="285"/>
      <c r="F34" s="285"/>
      <c r="G34" s="285"/>
      <c r="H34" s="469"/>
      <c r="I34" s="470"/>
    </row>
    <row r="35" spans="2:9" s="70" customFormat="1" ht="34.5" customHeight="1">
      <c r="B35" s="103" t="s">
        <v>311</v>
      </c>
      <c r="C35" s="100" t="s">
        <v>312</v>
      </c>
      <c r="D35" s="99" t="s">
        <v>797</v>
      </c>
      <c r="E35" s="285"/>
      <c r="F35" s="285"/>
      <c r="G35" s="285"/>
      <c r="H35" s="471"/>
      <c r="I35" s="470"/>
    </row>
    <row r="36" spans="2:9" s="70" customFormat="1" ht="34.5" customHeight="1">
      <c r="B36" s="103" t="s">
        <v>313</v>
      </c>
      <c r="C36" s="100" t="s">
        <v>314</v>
      </c>
      <c r="D36" s="99" t="s">
        <v>798</v>
      </c>
      <c r="E36" s="285"/>
      <c r="F36" s="285"/>
      <c r="G36" s="285"/>
      <c r="H36" s="471"/>
      <c r="I36" s="470"/>
    </row>
    <row r="37" spans="2:9" s="70" customFormat="1" ht="34.5" customHeight="1">
      <c r="B37" s="103" t="s">
        <v>315</v>
      </c>
      <c r="C37" s="100" t="s">
        <v>316</v>
      </c>
      <c r="D37" s="99" t="s">
        <v>799</v>
      </c>
      <c r="E37" s="285"/>
      <c r="F37" s="285"/>
      <c r="G37" s="285"/>
      <c r="H37" s="469"/>
      <c r="I37" s="470"/>
    </row>
    <row r="38" spans="2:9" s="70" customFormat="1" ht="34.5" customHeight="1">
      <c r="B38" s="103" t="s">
        <v>315</v>
      </c>
      <c r="C38" s="100" t="s">
        <v>317</v>
      </c>
      <c r="D38" s="99" t="s">
        <v>800</v>
      </c>
      <c r="E38" s="285"/>
      <c r="F38" s="285"/>
      <c r="G38" s="285"/>
      <c r="H38" s="469"/>
      <c r="I38" s="470"/>
    </row>
    <row r="39" spans="2:9" s="70" customFormat="1" ht="34.5" customHeight="1">
      <c r="B39" s="103" t="s">
        <v>318</v>
      </c>
      <c r="C39" s="100" t="s">
        <v>319</v>
      </c>
      <c r="D39" s="99" t="s">
        <v>801</v>
      </c>
      <c r="E39" s="285"/>
      <c r="F39" s="285"/>
      <c r="G39" s="285"/>
      <c r="H39" s="469"/>
      <c r="I39" s="470"/>
    </row>
    <row r="40" spans="2:9" s="70" customFormat="1" ht="34.5" customHeight="1">
      <c r="B40" s="103" t="s">
        <v>318</v>
      </c>
      <c r="C40" s="100" t="s">
        <v>320</v>
      </c>
      <c r="D40" s="99" t="s">
        <v>802</v>
      </c>
      <c r="E40" s="285"/>
      <c r="F40" s="285"/>
      <c r="G40" s="285"/>
      <c r="H40" s="469"/>
      <c r="I40" s="470"/>
    </row>
    <row r="41" spans="2:9" s="70" customFormat="1" ht="34.5" customHeight="1">
      <c r="B41" s="103" t="s">
        <v>321</v>
      </c>
      <c r="C41" s="100" t="s">
        <v>322</v>
      </c>
      <c r="D41" s="99" t="s">
        <v>803</v>
      </c>
      <c r="E41" s="285"/>
      <c r="F41" s="285"/>
      <c r="G41" s="285"/>
      <c r="H41" s="469"/>
      <c r="I41" s="470"/>
    </row>
    <row r="42" spans="2:9" s="70" customFormat="1" ht="34.5" customHeight="1">
      <c r="B42" s="103" t="s">
        <v>323</v>
      </c>
      <c r="C42" s="100" t="s">
        <v>324</v>
      </c>
      <c r="D42" s="99" t="s">
        <v>804</v>
      </c>
      <c r="E42" s="285">
        <v>2101</v>
      </c>
      <c r="F42" s="285">
        <v>2198</v>
      </c>
      <c r="G42" s="285">
        <v>2297</v>
      </c>
      <c r="H42" s="469">
        <v>2059</v>
      </c>
      <c r="I42" s="470">
        <f>SUM(H42/G42*100)</f>
        <v>89.63865912059208</v>
      </c>
    </row>
    <row r="43" spans="2:9" s="70" customFormat="1" ht="34.5" customHeight="1">
      <c r="B43" s="105">
        <v>5</v>
      </c>
      <c r="C43" s="98" t="s">
        <v>325</v>
      </c>
      <c r="D43" s="99" t="s">
        <v>805</v>
      </c>
      <c r="E43" s="285"/>
      <c r="F43" s="285"/>
      <c r="G43" s="285"/>
      <c r="H43" s="469"/>
      <c r="I43" s="470"/>
    </row>
    <row r="44" spans="2:9" s="70" customFormat="1" ht="34.5" customHeight="1">
      <c r="B44" s="103" t="s">
        <v>326</v>
      </c>
      <c r="C44" s="100" t="s">
        <v>327</v>
      </c>
      <c r="D44" s="99" t="s">
        <v>806</v>
      </c>
      <c r="E44" s="285"/>
      <c r="F44" s="285"/>
      <c r="G44" s="285"/>
      <c r="H44" s="469"/>
      <c r="I44" s="470"/>
    </row>
    <row r="45" spans="2:9" s="70" customFormat="1" ht="34.5" customHeight="1">
      <c r="B45" s="103" t="s">
        <v>328</v>
      </c>
      <c r="C45" s="100" t="s">
        <v>329</v>
      </c>
      <c r="D45" s="99" t="s">
        <v>807</v>
      </c>
      <c r="E45" s="285"/>
      <c r="F45" s="285"/>
      <c r="G45" s="285"/>
      <c r="H45" s="469"/>
      <c r="I45" s="470"/>
    </row>
    <row r="46" spans="2:9" s="70" customFormat="1" ht="34.5" customHeight="1">
      <c r="B46" s="103" t="s">
        <v>330</v>
      </c>
      <c r="C46" s="100" t="s">
        <v>331</v>
      </c>
      <c r="D46" s="99" t="s">
        <v>808</v>
      </c>
      <c r="E46" s="285"/>
      <c r="F46" s="285"/>
      <c r="G46" s="285"/>
      <c r="H46" s="471"/>
      <c r="I46" s="470"/>
    </row>
    <row r="47" spans="2:9" s="70" customFormat="1" ht="34.5" customHeight="1">
      <c r="B47" s="103" t="s">
        <v>609</v>
      </c>
      <c r="C47" s="100" t="s">
        <v>332</v>
      </c>
      <c r="D47" s="99" t="s">
        <v>809</v>
      </c>
      <c r="E47" s="285"/>
      <c r="F47" s="285"/>
      <c r="G47" s="285"/>
      <c r="H47" s="469"/>
      <c r="I47" s="470"/>
    </row>
    <row r="48" spans="2:9" s="70" customFormat="1" ht="34.5" customHeight="1">
      <c r="B48" s="103" t="s">
        <v>333</v>
      </c>
      <c r="C48" s="100" t="s">
        <v>334</v>
      </c>
      <c r="D48" s="99" t="s">
        <v>810</v>
      </c>
      <c r="E48" s="285"/>
      <c r="F48" s="285"/>
      <c r="G48" s="285"/>
      <c r="H48" s="471"/>
      <c r="I48" s="470"/>
    </row>
    <row r="49" spans="2:9" s="70" customFormat="1" ht="34.5" customHeight="1">
      <c r="B49" s="103" t="s">
        <v>335</v>
      </c>
      <c r="C49" s="100" t="s">
        <v>336</v>
      </c>
      <c r="D49" s="99" t="s">
        <v>811</v>
      </c>
      <c r="E49" s="285"/>
      <c r="F49" s="285"/>
      <c r="G49" s="285"/>
      <c r="H49" s="469"/>
      <c r="I49" s="470"/>
    </row>
    <row r="50" spans="2:9" s="70" customFormat="1" ht="34.5" customHeight="1">
      <c r="B50" s="103" t="s">
        <v>337</v>
      </c>
      <c r="C50" s="100" t="s">
        <v>338</v>
      </c>
      <c r="D50" s="99" t="s">
        <v>812</v>
      </c>
      <c r="E50" s="285"/>
      <c r="F50" s="285"/>
      <c r="G50" s="285"/>
      <c r="H50" s="469"/>
      <c r="I50" s="470"/>
    </row>
    <row r="51" spans="2:9" s="70" customFormat="1" ht="34.5" customHeight="1">
      <c r="B51" s="105">
        <v>288</v>
      </c>
      <c r="C51" s="98" t="s">
        <v>171</v>
      </c>
      <c r="D51" s="99" t="s">
        <v>813</v>
      </c>
      <c r="E51" s="285">
        <v>4110</v>
      </c>
      <c r="F51" s="285">
        <v>2645</v>
      </c>
      <c r="G51" s="285"/>
      <c r="H51" s="471">
        <v>4110</v>
      </c>
      <c r="I51" s="470"/>
    </row>
    <row r="52" spans="2:9" s="70" customFormat="1" ht="34.5" customHeight="1">
      <c r="B52" s="105"/>
      <c r="C52" s="98" t="s">
        <v>339</v>
      </c>
      <c r="D52" s="99" t="s">
        <v>814</v>
      </c>
      <c r="E52" s="285">
        <v>97374</v>
      </c>
      <c r="F52" s="285">
        <v>101000</v>
      </c>
      <c r="G52" s="285">
        <v>108106</v>
      </c>
      <c r="H52" s="469">
        <f>+H53+H60+H68+H69+H70+H71+H77+H78+H79</f>
        <v>118340</v>
      </c>
      <c r="I52" s="470">
        <f>SUM(H52/G52*100)</f>
        <v>109.46663459937469</v>
      </c>
    </row>
    <row r="53" spans="2:9" s="70" customFormat="1" ht="34.5" customHeight="1">
      <c r="B53" s="105" t="s">
        <v>340</v>
      </c>
      <c r="C53" s="98" t="s">
        <v>341</v>
      </c>
      <c r="D53" s="99" t="s">
        <v>815</v>
      </c>
      <c r="E53" s="285">
        <v>9921</v>
      </c>
      <c r="F53" s="285">
        <v>12849</v>
      </c>
      <c r="G53" s="285">
        <v>15479</v>
      </c>
      <c r="H53" s="469">
        <f>SUM(H54:H59)</f>
        <v>13526</v>
      </c>
      <c r="I53" s="470">
        <f>SUM(H53/G53*100)</f>
        <v>87.38290587247238</v>
      </c>
    </row>
    <row r="54" spans="2:9" s="70" customFormat="1" ht="34.5" customHeight="1">
      <c r="B54" s="103">
        <v>10</v>
      </c>
      <c r="C54" s="100" t="s">
        <v>342</v>
      </c>
      <c r="D54" s="99" t="s">
        <v>816</v>
      </c>
      <c r="E54" s="285">
        <v>9164</v>
      </c>
      <c r="F54" s="285">
        <v>11639</v>
      </c>
      <c r="G54" s="285">
        <v>13271</v>
      </c>
      <c r="H54" s="469">
        <v>12750</v>
      </c>
      <c r="I54" s="470">
        <f>SUM(H54/G54*100)</f>
        <v>96.07414663552106</v>
      </c>
    </row>
    <row r="55" spans="2:9" s="70" customFormat="1" ht="34.5" customHeight="1">
      <c r="B55" s="103">
        <v>11</v>
      </c>
      <c r="C55" s="100" t="s">
        <v>343</v>
      </c>
      <c r="D55" s="99" t="s">
        <v>817</v>
      </c>
      <c r="E55" s="285"/>
      <c r="F55" s="285"/>
      <c r="G55" s="285"/>
      <c r="H55" s="469"/>
      <c r="I55" s="470"/>
    </row>
    <row r="56" spans="2:9" s="70" customFormat="1" ht="34.5" customHeight="1">
      <c r="B56" s="103">
        <v>12</v>
      </c>
      <c r="C56" s="100" t="s">
        <v>344</v>
      </c>
      <c r="D56" s="99" t="s">
        <v>818</v>
      </c>
      <c r="E56" s="285"/>
      <c r="F56" s="285"/>
      <c r="G56" s="285"/>
      <c r="H56" s="469"/>
      <c r="I56" s="470"/>
    </row>
    <row r="57" spans="2:9" s="70" customFormat="1" ht="34.5" customHeight="1">
      <c r="B57" s="103">
        <v>13</v>
      </c>
      <c r="C57" s="100" t="s">
        <v>345</v>
      </c>
      <c r="D57" s="99" t="s">
        <v>819</v>
      </c>
      <c r="E57" s="285">
        <v>757</v>
      </c>
      <c r="F57" s="285">
        <v>1210</v>
      </c>
      <c r="G57" s="285">
        <v>2208</v>
      </c>
      <c r="H57" s="469">
        <v>776</v>
      </c>
      <c r="I57" s="470">
        <f>SUM(H57/G57*100)</f>
        <v>35.14492753623188</v>
      </c>
    </row>
    <row r="58" spans="2:9" s="70" customFormat="1" ht="34.5" customHeight="1">
      <c r="B58" s="103">
        <v>14</v>
      </c>
      <c r="C58" s="100" t="s">
        <v>346</v>
      </c>
      <c r="D58" s="99" t="s">
        <v>820</v>
      </c>
      <c r="E58" s="285"/>
      <c r="F58" s="285"/>
      <c r="G58" s="285"/>
      <c r="H58" s="469"/>
      <c r="I58" s="470"/>
    </row>
    <row r="59" spans="2:9" s="70" customFormat="1" ht="34.5" customHeight="1">
      <c r="B59" s="103">
        <v>15</v>
      </c>
      <c r="C59" s="101" t="s">
        <v>347</v>
      </c>
      <c r="D59" s="99" t="s">
        <v>821</v>
      </c>
      <c r="E59" s="285"/>
      <c r="F59" s="285"/>
      <c r="G59" s="285"/>
      <c r="H59" s="471"/>
      <c r="I59" s="470"/>
    </row>
    <row r="60" spans="2:9" s="70" customFormat="1" ht="34.5" customHeight="1">
      <c r="B60" s="105"/>
      <c r="C60" s="98" t="s">
        <v>348</v>
      </c>
      <c r="D60" s="99" t="s">
        <v>822</v>
      </c>
      <c r="E60" s="285">
        <v>47528</v>
      </c>
      <c r="F60" s="285">
        <v>57847</v>
      </c>
      <c r="G60" s="285">
        <v>69330</v>
      </c>
      <c r="H60" s="469">
        <f>SUM(H61:H67)</f>
        <v>70159</v>
      </c>
      <c r="I60" s="470">
        <f>SUM(H60/G60*100)</f>
        <v>101.19573056396942</v>
      </c>
    </row>
    <row r="61" spans="2:9" s="69" customFormat="1" ht="34.5" customHeight="1">
      <c r="B61" s="103" t="s">
        <v>349</v>
      </c>
      <c r="C61" s="100" t="s">
        <v>350</v>
      </c>
      <c r="D61" s="99" t="s">
        <v>823</v>
      </c>
      <c r="E61" s="285"/>
      <c r="F61" s="285"/>
      <c r="G61" s="285"/>
      <c r="H61" s="469"/>
      <c r="I61" s="470"/>
    </row>
    <row r="62" spans="2:9" s="69" customFormat="1" ht="34.5" customHeight="1">
      <c r="B62" s="103" t="s">
        <v>351</v>
      </c>
      <c r="C62" s="100" t="s">
        <v>352</v>
      </c>
      <c r="D62" s="99" t="s">
        <v>824</v>
      </c>
      <c r="E62" s="279"/>
      <c r="F62" s="279"/>
      <c r="G62" s="279"/>
      <c r="H62" s="280"/>
      <c r="I62" s="470"/>
    </row>
    <row r="63" spans="2:9" s="70" customFormat="1" ht="34.5" customHeight="1">
      <c r="B63" s="103" t="s">
        <v>353</v>
      </c>
      <c r="C63" s="100" t="s">
        <v>354</v>
      </c>
      <c r="D63" s="99" t="s">
        <v>825</v>
      </c>
      <c r="E63" s="286"/>
      <c r="F63" s="285"/>
      <c r="G63" s="279"/>
      <c r="H63" s="286"/>
      <c r="I63" s="470"/>
    </row>
    <row r="64" spans="2:9" s="69" customFormat="1" ht="34.5" customHeight="1">
      <c r="B64" s="103" t="s">
        <v>355</v>
      </c>
      <c r="C64" s="100" t="s">
        <v>356</v>
      </c>
      <c r="D64" s="99" t="s">
        <v>826</v>
      </c>
      <c r="E64" s="285"/>
      <c r="F64" s="285"/>
      <c r="G64" s="285"/>
      <c r="H64" s="285"/>
      <c r="I64" s="470"/>
    </row>
    <row r="65" spans="2:9" ht="34.5" customHeight="1">
      <c r="B65" s="103" t="s">
        <v>357</v>
      </c>
      <c r="C65" s="100" t="s">
        <v>358</v>
      </c>
      <c r="D65" s="99" t="s">
        <v>827</v>
      </c>
      <c r="E65" s="279">
        <v>47528</v>
      </c>
      <c r="F65" s="279">
        <v>57847</v>
      </c>
      <c r="G65" s="279">
        <v>69330</v>
      </c>
      <c r="H65" s="280">
        <v>70159</v>
      </c>
      <c r="I65" s="470">
        <f>SUM(H65/G65*100)</f>
        <v>101.19573056396942</v>
      </c>
    </row>
    <row r="66" spans="2:9" ht="34.5" customHeight="1">
      <c r="B66" s="103" t="s">
        <v>359</v>
      </c>
      <c r="C66" s="100" t="s">
        <v>360</v>
      </c>
      <c r="D66" s="99" t="s">
        <v>828</v>
      </c>
      <c r="E66" s="279"/>
      <c r="F66" s="279"/>
      <c r="G66" s="279"/>
      <c r="H66" s="280"/>
      <c r="I66" s="470"/>
    </row>
    <row r="67" spans="2:9" ht="34.5" customHeight="1">
      <c r="B67" s="103" t="s">
        <v>361</v>
      </c>
      <c r="C67" s="100" t="s">
        <v>362</v>
      </c>
      <c r="D67" s="99" t="s">
        <v>829</v>
      </c>
      <c r="E67" s="279"/>
      <c r="F67" s="279"/>
      <c r="G67" s="279"/>
      <c r="H67" s="280"/>
      <c r="I67" s="470"/>
    </row>
    <row r="68" spans="2:9" ht="34.5" customHeight="1">
      <c r="B68" s="105">
        <v>21</v>
      </c>
      <c r="C68" s="98" t="s">
        <v>363</v>
      </c>
      <c r="D68" s="99" t="s">
        <v>830</v>
      </c>
      <c r="E68" s="279"/>
      <c r="F68" s="279"/>
      <c r="G68" s="279"/>
      <c r="H68" s="280"/>
      <c r="I68" s="470"/>
    </row>
    <row r="69" spans="2:9" ht="34.5" customHeight="1">
      <c r="B69" s="105">
        <v>22</v>
      </c>
      <c r="C69" s="98" t="s">
        <v>364</v>
      </c>
      <c r="D69" s="99" t="s">
        <v>831</v>
      </c>
      <c r="E69" s="279">
        <v>2796</v>
      </c>
      <c r="F69" s="279">
        <v>1749</v>
      </c>
      <c r="G69" s="279">
        <v>1890</v>
      </c>
      <c r="H69" s="280">
        <v>2488</v>
      </c>
      <c r="I69" s="470">
        <f>SUM(H69/G69*100)</f>
        <v>131.64021164021165</v>
      </c>
    </row>
    <row r="70" spans="2:9" ht="34.5" customHeight="1">
      <c r="B70" s="105">
        <v>236</v>
      </c>
      <c r="C70" s="98" t="s">
        <v>365</v>
      </c>
      <c r="D70" s="99" t="s">
        <v>832</v>
      </c>
      <c r="E70" s="279"/>
      <c r="F70" s="279"/>
      <c r="G70" s="279"/>
      <c r="H70" s="280"/>
      <c r="I70" s="470"/>
    </row>
    <row r="71" spans="2:9" ht="34.5" customHeight="1">
      <c r="B71" s="105" t="s">
        <v>366</v>
      </c>
      <c r="C71" s="98" t="s">
        <v>367</v>
      </c>
      <c r="D71" s="99" t="s">
        <v>833</v>
      </c>
      <c r="E71" s="279">
        <v>14</v>
      </c>
      <c r="F71" s="279">
        <v>971</v>
      </c>
      <c r="G71" s="279">
        <v>679</v>
      </c>
      <c r="H71" s="280">
        <f>SUM(H72:H76)</f>
        <v>14</v>
      </c>
      <c r="I71" s="470">
        <f>SUM(H71/G71*100)</f>
        <v>2.0618556701030926</v>
      </c>
    </row>
    <row r="72" spans="2:9" ht="34.5" customHeight="1">
      <c r="B72" s="103" t="s">
        <v>368</v>
      </c>
      <c r="C72" s="100" t="s">
        <v>369</v>
      </c>
      <c r="D72" s="99" t="s">
        <v>834</v>
      </c>
      <c r="E72" s="279"/>
      <c r="F72" s="279"/>
      <c r="G72" s="279"/>
      <c r="H72" s="280"/>
      <c r="I72" s="470"/>
    </row>
    <row r="73" spans="2:9" ht="34.5" customHeight="1">
      <c r="B73" s="103" t="s">
        <v>370</v>
      </c>
      <c r="C73" s="100" t="s">
        <v>371</v>
      </c>
      <c r="D73" s="99" t="s">
        <v>835</v>
      </c>
      <c r="E73" s="279"/>
      <c r="F73" s="279"/>
      <c r="G73" s="279"/>
      <c r="H73" s="280"/>
      <c r="I73" s="470"/>
    </row>
    <row r="74" spans="2:9" ht="34.5" customHeight="1">
      <c r="B74" s="103" t="s">
        <v>372</v>
      </c>
      <c r="C74" s="100" t="s">
        <v>373</v>
      </c>
      <c r="D74" s="99" t="s">
        <v>836</v>
      </c>
      <c r="E74" s="279">
        <v>14</v>
      </c>
      <c r="F74" s="279">
        <v>971</v>
      </c>
      <c r="G74" s="279">
        <v>679</v>
      </c>
      <c r="H74" s="280">
        <v>14</v>
      </c>
      <c r="I74" s="470">
        <f>SUM(H74/G74*100)</f>
        <v>2.0618556701030926</v>
      </c>
    </row>
    <row r="75" spans="2:9" ht="34.5" customHeight="1">
      <c r="B75" s="103" t="s">
        <v>374</v>
      </c>
      <c r="C75" s="100" t="s">
        <v>375</v>
      </c>
      <c r="D75" s="99" t="s">
        <v>837</v>
      </c>
      <c r="E75" s="279"/>
      <c r="F75" s="279"/>
      <c r="G75" s="279"/>
      <c r="H75" s="280"/>
      <c r="I75" s="470"/>
    </row>
    <row r="76" spans="2:9" ht="34.5" customHeight="1">
      <c r="B76" s="103" t="s">
        <v>376</v>
      </c>
      <c r="C76" s="100" t="s">
        <v>377</v>
      </c>
      <c r="D76" s="99" t="s">
        <v>838</v>
      </c>
      <c r="E76" s="279"/>
      <c r="F76" s="279"/>
      <c r="G76" s="279"/>
      <c r="H76" s="280"/>
      <c r="I76" s="470"/>
    </row>
    <row r="77" spans="2:9" ht="34.5" customHeight="1">
      <c r="B77" s="105">
        <v>24</v>
      </c>
      <c r="C77" s="98" t="s">
        <v>378</v>
      </c>
      <c r="D77" s="99" t="s">
        <v>839</v>
      </c>
      <c r="E77" s="279">
        <v>32862</v>
      </c>
      <c r="F77" s="279">
        <v>13684</v>
      </c>
      <c r="G77" s="279">
        <v>9628</v>
      </c>
      <c r="H77" s="280">
        <v>30916</v>
      </c>
      <c r="I77" s="470">
        <f>SUM(H77/G77*100)</f>
        <v>321.10511009555466</v>
      </c>
    </row>
    <row r="78" spans="2:9" ht="34.5" customHeight="1">
      <c r="B78" s="105">
        <v>27</v>
      </c>
      <c r="C78" s="98" t="s">
        <v>380</v>
      </c>
      <c r="D78" s="99" t="s">
        <v>840</v>
      </c>
      <c r="E78" s="279">
        <v>1730</v>
      </c>
      <c r="F78" s="279">
        <v>1300</v>
      </c>
      <c r="G78" s="279">
        <v>1100</v>
      </c>
      <c r="H78" s="280"/>
      <c r="I78" s="470">
        <f>SUM(H78/G78*100)</f>
        <v>0</v>
      </c>
    </row>
    <row r="79" spans="2:9" ht="34.5" customHeight="1">
      <c r="B79" s="105" t="s">
        <v>381</v>
      </c>
      <c r="C79" s="98" t="s">
        <v>382</v>
      </c>
      <c r="D79" s="99" t="s">
        <v>841</v>
      </c>
      <c r="E79" s="279">
        <v>2523</v>
      </c>
      <c r="F79" s="279">
        <v>2600</v>
      </c>
      <c r="G79" s="279"/>
      <c r="H79" s="280">
        <v>1237</v>
      </c>
      <c r="I79" s="470"/>
    </row>
    <row r="80" spans="2:9" ht="34.5" customHeight="1">
      <c r="B80" s="105"/>
      <c r="C80" s="98" t="s">
        <v>383</v>
      </c>
      <c r="D80" s="99" t="s">
        <v>842</v>
      </c>
      <c r="E80" s="279">
        <v>571571</v>
      </c>
      <c r="F80" s="279">
        <v>648608</v>
      </c>
      <c r="G80" s="279">
        <v>599255</v>
      </c>
      <c r="H80" s="280">
        <f>+H10+H11+H51+H52</f>
        <v>583062</v>
      </c>
      <c r="I80" s="470">
        <f>SUM(H80/G80*100)</f>
        <v>97.29781144921611</v>
      </c>
    </row>
    <row r="81" spans="2:9" ht="34.5" customHeight="1">
      <c r="B81" s="105">
        <v>88</v>
      </c>
      <c r="C81" s="98" t="s">
        <v>384</v>
      </c>
      <c r="D81" s="99" t="s">
        <v>843</v>
      </c>
      <c r="E81" s="279">
        <v>118246</v>
      </c>
      <c r="F81" s="279">
        <v>115805</v>
      </c>
      <c r="G81" s="279">
        <v>115805</v>
      </c>
      <c r="H81" s="280">
        <v>60403</v>
      </c>
      <c r="I81" s="470">
        <f>SUM(H81/G81*100)</f>
        <v>52.159233193730834</v>
      </c>
    </row>
    <row r="82" spans="2:9" ht="34.5" customHeight="1">
      <c r="B82" s="105"/>
      <c r="C82" s="98" t="s">
        <v>99</v>
      </c>
      <c r="D82" s="89"/>
      <c r="E82" s="279"/>
      <c r="F82" s="279"/>
      <c r="G82" s="279"/>
      <c r="H82" s="280"/>
      <c r="I82" s="470"/>
    </row>
    <row r="83" spans="2:9" ht="34.5" customHeight="1">
      <c r="B83" s="105"/>
      <c r="C83" s="98" t="s">
        <v>385</v>
      </c>
      <c r="D83" s="99" t="s">
        <v>386</v>
      </c>
      <c r="E83" s="279">
        <v>427078</v>
      </c>
      <c r="F83" s="279">
        <v>406247</v>
      </c>
      <c r="G83" s="279">
        <v>429305</v>
      </c>
      <c r="H83" s="280">
        <f>+H84+H93-H94+H95+H96+H97-H98+H99+H102-H103</f>
        <v>417671</v>
      </c>
      <c r="I83" s="470">
        <f>SUM(H83/G83*100)</f>
        <v>97.29003855068075</v>
      </c>
    </row>
    <row r="84" spans="2:9" ht="34.5" customHeight="1">
      <c r="B84" s="105">
        <v>30</v>
      </c>
      <c r="C84" s="98" t="s">
        <v>387</v>
      </c>
      <c r="D84" s="99" t="s">
        <v>388</v>
      </c>
      <c r="E84" s="279">
        <v>291935</v>
      </c>
      <c r="F84" s="279">
        <v>291935</v>
      </c>
      <c r="G84" s="279">
        <v>291935</v>
      </c>
      <c r="H84" s="280">
        <f>SUM(H85:H92)</f>
        <v>291935</v>
      </c>
      <c r="I84" s="470">
        <f>SUM(H84/G84*100)</f>
        <v>100</v>
      </c>
    </row>
    <row r="85" spans="2:9" ht="34.5" customHeight="1">
      <c r="B85" s="103">
        <v>300</v>
      </c>
      <c r="C85" s="100" t="s">
        <v>389</v>
      </c>
      <c r="D85" s="99" t="s">
        <v>390</v>
      </c>
      <c r="E85" s="279"/>
      <c r="F85" s="279"/>
      <c r="G85" s="279"/>
      <c r="H85" s="280"/>
      <c r="I85" s="470"/>
    </row>
    <row r="86" spans="2:9" ht="34.5" customHeight="1">
      <c r="B86" s="103">
        <v>301</v>
      </c>
      <c r="C86" s="100" t="s">
        <v>391</v>
      </c>
      <c r="D86" s="99" t="s">
        <v>392</v>
      </c>
      <c r="E86" s="279"/>
      <c r="F86" s="279"/>
      <c r="G86" s="279"/>
      <c r="H86" s="280"/>
      <c r="I86" s="470"/>
    </row>
    <row r="87" spans="2:9" ht="34.5" customHeight="1">
      <c r="B87" s="103">
        <v>302</v>
      </c>
      <c r="C87" s="100" t="s">
        <v>393</v>
      </c>
      <c r="D87" s="99" t="s">
        <v>394</v>
      </c>
      <c r="E87" s="279"/>
      <c r="F87" s="279"/>
      <c r="G87" s="279"/>
      <c r="H87" s="280"/>
      <c r="I87" s="470"/>
    </row>
    <row r="88" spans="2:9" ht="34.5" customHeight="1">
      <c r="B88" s="103">
        <v>303</v>
      </c>
      <c r="C88" s="100" t="s">
        <v>395</v>
      </c>
      <c r="D88" s="99" t="s">
        <v>396</v>
      </c>
      <c r="E88" s="279">
        <v>97477</v>
      </c>
      <c r="F88" s="279">
        <v>97477</v>
      </c>
      <c r="G88" s="279">
        <v>97477</v>
      </c>
      <c r="H88" s="280">
        <v>97477</v>
      </c>
      <c r="I88" s="470">
        <f>SUM(H88/G88*100)</f>
        <v>100</v>
      </c>
    </row>
    <row r="89" spans="2:9" ht="34.5" customHeight="1">
      <c r="B89" s="103">
        <v>304</v>
      </c>
      <c r="C89" s="100" t="s">
        <v>397</v>
      </c>
      <c r="D89" s="99" t="s">
        <v>398</v>
      </c>
      <c r="E89" s="279"/>
      <c r="F89" s="279"/>
      <c r="G89" s="279"/>
      <c r="H89" s="280"/>
      <c r="I89" s="470"/>
    </row>
    <row r="90" spans="2:9" ht="34.5" customHeight="1">
      <c r="B90" s="103">
        <v>305</v>
      </c>
      <c r="C90" s="100" t="s">
        <v>399</v>
      </c>
      <c r="D90" s="99" t="s">
        <v>400</v>
      </c>
      <c r="E90" s="279"/>
      <c r="F90" s="279"/>
      <c r="G90" s="279"/>
      <c r="H90" s="280"/>
      <c r="I90" s="470"/>
    </row>
    <row r="91" spans="2:9" ht="34.5" customHeight="1">
      <c r="B91" s="103">
        <v>306</v>
      </c>
      <c r="C91" s="100" t="s">
        <v>401</v>
      </c>
      <c r="D91" s="99" t="s">
        <v>402</v>
      </c>
      <c r="E91" s="279"/>
      <c r="F91" s="279"/>
      <c r="G91" s="279"/>
      <c r="H91" s="280"/>
      <c r="I91" s="470"/>
    </row>
    <row r="92" spans="2:9" ht="34.5" customHeight="1">
      <c r="B92" s="103">
        <v>309</v>
      </c>
      <c r="C92" s="100" t="s">
        <v>403</v>
      </c>
      <c r="D92" s="99" t="s">
        <v>404</v>
      </c>
      <c r="E92" s="279">
        <v>194458</v>
      </c>
      <c r="F92" s="279">
        <v>194458</v>
      </c>
      <c r="G92" s="279">
        <v>194458</v>
      </c>
      <c r="H92" s="280">
        <v>194458</v>
      </c>
      <c r="I92" s="470">
        <f>SUM(H92/G92*100)</f>
        <v>100</v>
      </c>
    </row>
    <row r="93" spans="2:9" ht="34.5" customHeight="1">
      <c r="B93" s="105">
        <v>31</v>
      </c>
      <c r="C93" s="98" t="s">
        <v>405</v>
      </c>
      <c r="D93" s="99" t="s">
        <v>406</v>
      </c>
      <c r="E93" s="279"/>
      <c r="F93" s="279"/>
      <c r="G93" s="279"/>
      <c r="H93" s="280"/>
      <c r="I93" s="470"/>
    </row>
    <row r="94" spans="2:9" ht="34.5" customHeight="1">
      <c r="B94" s="105" t="s">
        <v>407</v>
      </c>
      <c r="C94" s="98" t="s">
        <v>408</v>
      </c>
      <c r="D94" s="99" t="s">
        <v>409</v>
      </c>
      <c r="E94" s="279"/>
      <c r="F94" s="279"/>
      <c r="G94" s="279"/>
      <c r="H94" s="280"/>
      <c r="I94" s="470"/>
    </row>
    <row r="95" spans="2:9" ht="34.5" customHeight="1">
      <c r="B95" s="105">
        <v>32</v>
      </c>
      <c r="C95" s="98" t="s">
        <v>410</v>
      </c>
      <c r="D95" s="99" t="s">
        <v>411</v>
      </c>
      <c r="E95" s="279"/>
      <c r="F95" s="279"/>
      <c r="G95" s="279"/>
      <c r="H95" s="280"/>
      <c r="I95" s="470"/>
    </row>
    <row r="96" spans="2:9" ht="57.75" customHeight="1">
      <c r="B96" s="105">
        <v>330</v>
      </c>
      <c r="C96" s="98" t="s">
        <v>412</v>
      </c>
      <c r="D96" s="99" t="s">
        <v>413</v>
      </c>
      <c r="E96" s="279"/>
      <c r="F96" s="279"/>
      <c r="G96" s="279"/>
      <c r="H96" s="280"/>
      <c r="I96" s="470"/>
    </row>
    <row r="97" spans="2:9" ht="63" customHeight="1">
      <c r="B97" s="105" t="s">
        <v>414</v>
      </c>
      <c r="C97" s="98" t="s">
        <v>415</v>
      </c>
      <c r="D97" s="99" t="s">
        <v>416</v>
      </c>
      <c r="E97" s="279"/>
      <c r="F97" s="279"/>
      <c r="G97" s="279"/>
      <c r="H97" s="280"/>
      <c r="I97" s="470"/>
    </row>
    <row r="98" spans="2:9" ht="62.25" customHeight="1">
      <c r="B98" s="105" t="s">
        <v>414</v>
      </c>
      <c r="C98" s="98" t="s">
        <v>417</v>
      </c>
      <c r="D98" s="99" t="s">
        <v>418</v>
      </c>
      <c r="E98" s="279"/>
      <c r="F98" s="279"/>
      <c r="G98" s="279"/>
      <c r="H98" s="280"/>
      <c r="I98" s="470"/>
    </row>
    <row r="99" spans="2:9" ht="34.5" customHeight="1">
      <c r="B99" s="105">
        <v>34</v>
      </c>
      <c r="C99" s="98" t="s">
        <v>419</v>
      </c>
      <c r="D99" s="99" t="s">
        <v>420</v>
      </c>
      <c r="E99" s="279">
        <v>135143</v>
      </c>
      <c r="F99" s="279">
        <v>114312</v>
      </c>
      <c r="G99" s="279">
        <v>136498</v>
      </c>
      <c r="H99" s="280">
        <f>+H100+H101</f>
        <v>125736</v>
      </c>
      <c r="I99" s="470">
        <f>SUM(H99/G99*100)</f>
        <v>92.11563539392519</v>
      </c>
    </row>
    <row r="100" spans="2:9" ht="34.5" customHeight="1">
      <c r="B100" s="103">
        <v>340</v>
      </c>
      <c r="C100" s="100" t="s">
        <v>421</v>
      </c>
      <c r="D100" s="99" t="s">
        <v>422</v>
      </c>
      <c r="E100" s="279">
        <v>100369</v>
      </c>
      <c r="F100" s="279">
        <v>100369</v>
      </c>
      <c r="G100" s="279">
        <v>124024</v>
      </c>
      <c r="H100" s="280">
        <v>107319</v>
      </c>
      <c r="I100" s="470">
        <f>SUM(H100/G100*100)</f>
        <v>86.53083274204992</v>
      </c>
    </row>
    <row r="101" spans="2:9" ht="34.5" customHeight="1">
      <c r="B101" s="103">
        <v>341</v>
      </c>
      <c r="C101" s="100" t="s">
        <v>423</v>
      </c>
      <c r="D101" s="99" t="s">
        <v>424</v>
      </c>
      <c r="E101" s="279">
        <v>34774</v>
      </c>
      <c r="F101" s="279">
        <v>13943</v>
      </c>
      <c r="G101" s="279">
        <v>13346</v>
      </c>
      <c r="H101" s="280">
        <v>18417</v>
      </c>
      <c r="I101" s="470">
        <f>SUM(H101/G101*100)</f>
        <v>137.99640341675408</v>
      </c>
    </row>
    <row r="102" spans="2:9" ht="34.5" customHeight="1">
      <c r="B102" s="105"/>
      <c r="C102" s="98" t="s">
        <v>425</v>
      </c>
      <c r="D102" s="99" t="s">
        <v>426</v>
      </c>
      <c r="E102" s="279"/>
      <c r="F102" s="279"/>
      <c r="G102" s="279"/>
      <c r="H102" s="280"/>
      <c r="I102" s="470"/>
    </row>
    <row r="103" spans="2:9" ht="34.5" customHeight="1">
      <c r="B103" s="105">
        <v>35</v>
      </c>
      <c r="C103" s="98" t="s">
        <v>427</v>
      </c>
      <c r="D103" s="99" t="s">
        <v>428</v>
      </c>
      <c r="E103" s="279"/>
      <c r="F103" s="279"/>
      <c r="G103" s="279"/>
      <c r="H103" s="280">
        <f>+H104+H105</f>
        <v>0</v>
      </c>
      <c r="I103" s="470"/>
    </row>
    <row r="104" spans="2:9" ht="34.5" customHeight="1">
      <c r="B104" s="103">
        <v>350</v>
      </c>
      <c r="C104" s="100" t="s">
        <v>429</v>
      </c>
      <c r="D104" s="99" t="s">
        <v>430</v>
      </c>
      <c r="E104" s="279"/>
      <c r="F104" s="279"/>
      <c r="G104" s="279"/>
      <c r="H104" s="280"/>
      <c r="I104" s="470"/>
    </row>
    <row r="105" spans="2:9" ht="34.5" customHeight="1">
      <c r="B105" s="103">
        <v>351</v>
      </c>
      <c r="C105" s="100" t="s">
        <v>431</v>
      </c>
      <c r="D105" s="99" t="s">
        <v>432</v>
      </c>
      <c r="E105" s="279"/>
      <c r="F105" s="279"/>
      <c r="G105" s="279"/>
      <c r="H105" s="280"/>
      <c r="I105" s="470"/>
    </row>
    <row r="106" spans="2:9" ht="34.5" customHeight="1">
      <c r="B106" s="105"/>
      <c r="C106" s="98" t="s">
        <v>433</v>
      </c>
      <c r="D106" s="99" t="s">
        <v>434</v>
      </c>
      <c r="E106" s="279">
        <v>61608</v>
      </c>
      <c r="F106" s="279">
        <v>64976</v>
      </c>
      <c r="G106" s="279">
        <v>59058</v>
      </c>
      <c r="H106" s="280">
        <f>+H107+H114</f>
        <v>59610</v>
      </c>
      <c r="I106" s="470">
        <f>SUM(H106/G106*100)</f>
        <v>100.93467438788988</v>
      </c>
    </row>
    <row r="107" spans="2:9" ht="34.5" customHeight="1">
      <c r="B107" s="105">
        <v>40</v>
      </c>
      <c r="C107" s="98" t="s">
        <v>435</v>
      </c>
      <c r="D107" s="99" t="s">
        <v>436</v>
      </c>
      <c r="E107" s="279">
        <v>61599</v>
      </c>
      <c r="F107" s="279">
        <v>64976</v>
      </c>
      <c r="G107" s="279">
        <v>59058</v>
      </c>
      <c r="H107" s="280">
        <f>SUM(H108:H113)</f>
        <v>59610</v>
      </c>
      <c r="I107" s="470">
        <f>SUM(H107/G107*100)</f>
        <v>100.93467438788988</v>
      </c>
    </row>
    <row r="108" spans="2:9" ht="34.5" customHeight="1">
      <c r="B108" s="103">
        <v>400</v>
      </c>
      <c r="C108" s="100" t="s">
        <v>437</v>
      </c>
      <c r="D108" s="99" t="s">
        <v>438</v>
      </c>
      <c r="E108" s="279"/>
      <c r="F108" s="279"/>
      <c r="G108" s="279"/>
      <c r="H108" s="280"/>
      <c r="I108" s="470"/>
    </row>
    <row r="109" spans="2:9" ht="34.5" customHeight="1">
      <c r="B109" s="103">
        <v>401</v>
      </c>
      <c r="C109" s="100" t="s">
        <v>439</v>
      </c>
      <c r="D109" s="99" t="s">
        <v>440</v>
      </c>
      <c r="E109" s="279"/>
      <c r="F109" s="279"/>
      <c r="G109" s="279"/>
      <c r="H109" s="280"/>
      <c r="I109" s="470"/>
    </row>
    <row r="110" spans="2:9" ht="34.5" customHeight="1">
      <c r="B110" s="103">
        <v>403</v>
      </c>
      <c r="C110" s="100" t="s">
        <v>441</v>
      </c>
      <c r="D110" s="99" t="s">
        <v>442</v>
      </c>
      <c r="E110" s="279"/>
      <c r="F110" s="279"/>
      <c r="G110" s="279"/>
      <c r="H110" s="280"/>
      <c r="I110" s="470"/>
    </row>
    <row r="111" spans="2:9" ht="34.5" customHeight="1">
      <c r="B111" s="103">
        <v>404</v>
      </c>
      <c r="C111" s="100" t="s">
        <v>443</v>
      </c>
      <c r="D111" s="99" t="s">
        <v>444</v>
      </c>
      <c r="E111" s="279">
        <v>15165</v>
      </c>
      <c r="F111" s="279">
        <v>13318</v>
      </c>
      <c r="G111" s="279">
        <v>11500</v>
      </c>
      <c r="H111" s="280">
        <v>14403</v>
      </c>
      <c r="I111" s="470">
        <f>SUM(H111/G111*100)</f>
        <v>125.24347826086957</v>
      </c>
    </row>
    <row r="112" spans="2:9" ht="34.5" customHeight="1">
      <c r="B112" s="103">
        <v>405</v>
      </c>
      <c r="C112" s="100" t="s">
        <v>445</v>
      </c>
      <c r="D112" s="99" t="s">
        <v>446</v>
      </c>
      <c r="E112" s="279">
        <v>46434</v>
      </c>
      <c r="F112" s="279">
        <v>51568</v>
      </c>
      <c r="G112" s="279">
        <v>47558</v>
      </c>
      <c r="H112" s="280">
        <v>45207</v>
      </c>
      <c r="I112" s="470">
        <f>SUM(H112/G112*100)</f>
        <v>95.05656251314186</v>
      </c>
    </row>
    <row r="113" spans="2:9" ht="34.5" customHeight="1">
      <c r="B113" s="103" t="s">
        <v>447</v>
      </c>
      <c r="C113" s="100" t="s">
        <v>448</v>
      </c>
      <c r="D113" s="99" t="s">
        <v>449</v>
      </c>
      <c r="E113" s="279"/>
      <c r="F113" s="279"/>
      <c r="G113" s="279"/>
      <c r="H113" s="280"/>
      <c r="I113" s="470"/>
    </row>
    <row r="114" spans="2:9" ht="34.5" customHeight="1">
      <c r="B114" s="105">
        <v>41</v>
      </c>
      <c r="C114" s="98" t="s">
        <v>450</v>
      </c>
      <c r="D114" s="99" t="s">
        <v>451</v>
      </c>
      <c r="E114" s="279">
        <v>9</v>
      </c>
      <c r="F114" s="279">
        <v>41795</v>
      </c>
      <c r="G114" s="279"/>
      <c r="H114" s="280"/>
      <c r="I114" s="470"/>
    </row>
    <row r="115" spans="2:9" ht="34.5" customHeight="1">
      <c r="B115" s="103">
        <v>410</v>
      </c>
      <c r="C115" s="100" t="s">
        <v>452</v>
      </c>
      <c r="D115" s="99" t="s">
        <v>453</v>
      </c>
      <c r="E115" s="279"/>
      <c r="F115" s="279"/>
      <c r="G115" s="279"/>
      <c r="H115" s="280"/>
      <c r="I115" s="470"/>
    </row>
    <row r="116" spans="2:9" ht="34.5" customHeight="1">
      <c r="B116" s="103">
        <v>411</v>
      </c>
      <c r="C116" s="100" t="s">
        <v>454</v>
      </c>
      <c r="D116" s="99" t="s">
        <v>455</v>
      </c>
      <c r="E116" s="279"/>
      <c r="F116" s="279"/>
      <c r="G116" s="279"/>
      <c r="H116" s="280"/>
      <c r="I116" s="470"/>
    </row>
    <row r="117" spans="2:9" ht="34.5" customHeight="1">
      <c r="B117" s="103">
        <v>412</v>
      </c>
      <c r="C117" s="100" t="s">
        <v>456</v>
      </c>
      <c r="D117" s="99" t="s">
        <v>457</v>
      </c>
      <c r="E117" s="279"/>
      <c r="F117" s="279"/>
      <c r="G117" s="279"/>
      <c r="H117" s="280"/>
      <c r="I117" s="470"/>
    </row>
    <row r="118" spans="2:9" ht="34.5" customHeight="1">
      <c r="B118" s="103">
        <v>413</v>
      </c>
      <c r="C118" s="100" t="s">
        <v>458</v>
      </c>
      <c r="D118" s="99" t="s">
        <v>459</v>
      </c>
      <c r="E118" s="279"/>
      <c r="F118" s="279"/>
      <c r="G118" s="279"/>
      <c r="H118" s="280"/>
      <c r="I118" s="470"/>
    </row>
    <row r="119" spans="2:9" ht="34.5" customHeight="1">
      <c r="B119" s="103">
        <v>414</v>
      </c>
      <c r="C119" s="100" t="s">
        <v>460</v>
      </c>
      <c r="D119" s="99" t="s">
        <v>461</v>
      </c>
      <c r="E119" s="279"/>
      <c r="F119" s="279"/>
      <c r="G119" s="279"/>
      <c r="H119" s="280"/>
      <c r="I119" s="470"/>
    </row>
    <row r="120" spans="2:9" ht="34.5" customHeight="1">
      <c r="B120" s="103">
        <v>415</v>
      </c>
      <c r="C120" s="100" t="s">
        <v>462</v>
      </c>
      <c r="D120" s="99" t="s">
        <v>463</v>
      </c>
      <c r="E120" s="279"/>
      <c r="F120" s="279"/>
      <c r="G120" s="279"/>
      <c r="H120" s="280"/>
      <c r="I120" s="470"/>
    </row>
    <row r="121" spans="2:9" ht="34.5" customHeight="1">
      <c r="B121" s="103">
        <v>416</v>
      </c>
      <c r="C121" s="100" t="s">
        <v>464</v>
      </c>
      <c r="D121" s="99" t="s">
        <v>465</v>
      </c>
      <c r="E121" s="279">
        <v>9</v>
      </c>
      <c r="F121" s="279">
        <v>41795</v>
      </c>
      <c r="G121" s="279"/>
      <c r="H121" s="280"/>
      <c r="I121" s="470"/>
    </row>
    <row r="122" spans="2:9" ht="34.5" customHeight="1">
      <c r="B122" s="103">
        <v>419</v>
      </c>
      <c r="C122" s="100" t="s">
        <v>466</v>
      </c>
      <c r="D122" s="99" t="s">
        <v>467</v>
      </c>
      <c r="E122" s="279"/>
      <c r="F122" s="279"/>
      <c r="G122" s="279"/>
      <c r="H122" s="280"/>
      <c r="I122" s="470"/>
    </row>
    <row r="123" spans="2:9" ht="34.5" customHeight="1">
      <c r="B123" s="105">
        <v>498</v>
      </c>
      <c r="C123" s="98" t="s">
        <v>468</v>
      </c>
      <c r="D123" s="99" t="s">
        <v>469</v>
      </c>
      <c r="E123" s="279"/>
      <c r="F123" s="279"/>
      <c r="G123" s="279"/>
      <c r="H123" s="280"/>
      <c r="I123" s="470"/>
    </row>
    <row r="124" spans="2:9" ht="34.5" customHeight="1">
      <c r="B124" s="105" t="s">
        <v>470</v>
      </c>
      <c r="C124" s="98" t="s">
        <v>471</v>
      </c>
      <c r="D124" s="99" t="s">
        <v>472</v>
      </c>
      <c r="E124" s="279">
        <v>82885</v>
      </c>
      <c r="F124" s="279">
        <v>135591</v>
      </c>
      <c r="G124" s="279">
        <v>89410</v>
      </c>
      <c r="H124" s="280">
        <f>+H125+H132+H133+H141+H142+H143+H144</f>
        <v>105781</v>
      </c>
      <c r="I124" s="470">
        <f>SUM(H124/G124*100)</f>
        <v>118.3100324348507</v>
      </c>
    </row>
    <row r="125" spans="2:9" ht="34.5" customHeight="1">
      <c r="B125" s="105">
        <v>42</v>
      </c>
      <c r="C125" s="98" t="s">
        <v>473</v>
      </c>
      <c r="D125" s="99" t="s">
        <v>474</v>
      </c>
      <c r="E125" s="279">
        <v>3794</v>
      </c>
      <c r="F125" s="279">
        <v>3700</v>
      </c>
      <c r="G125" s="279">
        <v>2561</v>
      </c>
      <c r="H125" s="280">
        <f>SUM(H126:H131)</f>
        <v>1919</v>
      </c>
      <c r="I125" s="470">
        <f>SUM(H125/G125*100)</f>
        <v>74.93166731745411</v>
      </c>
    </row>
    <row r="126" spans="2:9" ht="34.5" customHeight="1">
      <c r="B126" s="103">
        <v>420</v>
      </c>
      <c r="C126" s="100" t="s">
        <v>475</v>
      </c>
      <c r="D126" s="99" t="s">
        <v>476</v>
      </c>
      <c r="E126" s="279"/>
      <c r="F126" s="279"/>
      <c r="G126" s="279"/>
      <c r="H126" s="280"/>
      <c r="I126" s="470"/>
    </row>
    <row r="127" spans="2:9" ht="34.5" customHeight="1">
      <c r="B127" s="103">
        <v>421</v>
      </c>
      <c r="C127" s="100" t="s">
        <v>477</v>
      </c>
      <c r="D127" s="99" t="s">
        <v>478</v>
      </c>
      <c r="E127" s="279"/>
      <c r="F127" s="279"/>
      <c r="G127" s="279"/>
      <c r="H127" s="280"/>
      <c r="I127" s="470"/>
    </row>
    <row r="128" spans="2:9" ht="34.5" customHeight="1">
      <c r="B128" s="103">
        <v>422</v>
      </c>
      <c r="C128" s="100" t="s">
        <v>373</v>
      </c>
      <c r="D128" s="99" t="s">
        <v>479</v>
      </c>
      <c r="E128" s="279"/>
      <c r="F128" s="279"/>
      <c r="G128" s="279"/>
      <c r="H128" s="280"/>
      <c r="I128" s="470"/>
    </row>
    <row r="129" spans="2:9" ht="34.5" customHeight="1">
      <c r="B129" s="103">
        <v>423</v>
      </c>
      <c r="C129" s="100" t="s">
        <v>375</v>
      </c>
      <c r="D129" s="99" t="s">
        <v>480</v>
      </c>
      <c r="E129" s="279"/>
      <c r="F129" s="279"/>
      <c r="G129" s="279"/>
      <c r="H129" s="280"/>
      <c r="I129" s="470"/>
    </row>
    <row r="130" spans="2:9" ht="34.5" customHeight="1">
      <c r="B130" s="103">
        <v>427</v>
      </c>
      <c r="C130" s="100" t="s">
        <v>481</v>
      </c>
      <c r="D130" s="99" t="s">
        <v>482</v>
      </c>
      <c r="E130" s="279"/>
      <c r="F130" s="279"/>
      <c r="G130" s="279"/>
      <c r="H130" s="280"/>
      <c r="I130" s="470"/>
    </row>
    <row r="131" spans="2:9" ht="34.5" customHeight="1">
      <c r="B131" s="103" t="s">
        <v>483</v>
      </c>
      <c r="C131" s="100" t="s">
        <v>484</v>
      </c>
      <c r="D131" s="99" t="s">
        <v>485</v>
      </c>
      <c r="E131" s="279">
        <v>3794</v>
      </c>
      <c r="F131" s="279">
        <v>3700</v>
      </c>
      <c r="G131" s="279">
        <v>2561</v>
      </c>
      <c r="H131" s="280">
        <v>1919</v>
      </c>
      <c r="I131" s="470">
        <f>SUM(H131/G131*100)</f>
        <v>74.93166731745411</v>
      </c>
    </row>
    <row r="132" spans="2:9" ht="34.5" customHeight="1">
      <c r="B132" s="105">
        <v>430</v>
      </c>
      <c r="C132" s="98" t="s">
        <v>486</v>
      </c>
      <c r="D132" s="99" t="s">
        <v>487</v>
      </c>
      <c r="E132" s="279"/>
      <c r="F132" s="279"/>
      <c r="G132" s="279"/>
      <c r="H132" s="280"/>
      <c r="I132" s="470"/>
    </row>
    <row r="133" spans="2:9" ht="34.5" customHeight="1">
      <c r="B133" s="105" t="s">
        <v>488</v>
      </c>
      <c r="C133" s="98" t="s">
        <v>489</v>
      </c>
      <c r="D133" s="99" t="s">
        <v>490</v>
      </c>
      <c r="E133" s="279">
        <v>52061</v>
      </c>
      <c r="F133" s="279">
        <v>87772</v>
      </c>
      <c r="G133" s="279">
        <v>75576</v>
      </c>
      <c r="H133" s="280">
        <f>SUM(H134:H140)</f>
        <v>49078</v>
      </c>
      <c r="I133" s="470">
        <f>SUM(H133/G133*100)</f>
        <v>64.93860484809993</v>
      </c>
    </row>
    <row r="134" spans="2:9" ht="34.5" customHeight="1">
      <c r="B134" s="103">
        <v>431</v>
      </c>
      <c r="C134" s="100" t="s">
        <v>491</v>
      </c>
      <c r="D134" s="99" t="s">
        <v>492</v>
      </c>
      <c r="E134" s="279"/>
      <c r="F134" s="279"/>
      <c r="G134" s="279"/>
      <c r="H134" s="280"/>
      <c r="I134" s="470"/>
    </row>
    <row r="135" spans="2:9" ht="34.5" customHeight="1">
      <c r="B135" s="103">
        <v>432</v>
      </c>
      <c r="C135" s="100" t="s">
        <v>493</v>
      </c>
      <c r="D135" s="99" t="s">
        <v>494</v>
      </c>
      <c r="E135" s="279"/>
      <c r="F135" s="279"/>
      <c r="G135" s="279"/>
      <c r="H135" s="280"/>
      <c r="I135" s="470"/>
    </row>
    <row r="136" spans="2:9" ht="34.5" customHeight="1">
      <c r="B136" s="103">
        <v>433</v>
      </c>
      <c r="C136" s="100" t="s">
        <v>495</v>
      </c>
      <c r="D136" s="99" t="s">
        <v>496</v>
      </c>
      <c r="E136" s="279"/>
      <c r="F136" s="279"/>
      <c r="G136" s="279"/>
      <c r="H136" s="280"/>
      <c r="I136" s="470"/>
    </row>
    <row r="137" spans="2:9" ht="34.5" customHeight="1">
      <c r="B137" s="103">
        <v>434</v>
      </c>
      <c r="C137" s="100" t="s">
        <v>497</v>
      </c>
      <c r="D137" s="99" t="s">
        <v>498</v>
      </c>
      <c r="E137" s="279"/>
      <c r="F137" s="279"/>
      <c r="G137" s="279"/>
      <c r="H137" s="280"/>
      <c r="I137" s="470"/>
    </row>
    <row r="138" spans="2:9" ht="34.5" customHeight="1">
      <c r="B138" s="103">
        <v>435</v>
      </c>
      <c r="C138" s="100" t="s">
        <v>499</v>
      </c>
      <c r="D138" s="99" t="s">
        <v>500</v>
      </c>
      <c r="E138" s="279">
        <v>49604</v>
      </c>
      <c r="F138" s="279">
        <v>76142</v>
      </c>
      <c r="G138" s="279">
        <v>64488</v>
      </c>
      <c r="H138" s="280">
        <v>46358</v>
      </c>
      <c r="I138" s="470">
        <f>SUM(H138/G138*100)</f>
        <v>71.88624240168714</v>
      </c>
    </row>
    <row r="139" spans="2:9" ht="34.5" customHeight="1">
      <c r="B139" s="103">
        <v>436</v>
      </c>
      <c r="C139" s="100" t="s">
        <v>501</v>
      </c>
      <c r="D139" s="99" t="s">
        <v>502</v>
      </c>
      <c r="E139" s="279"/>
      <c r="F139" s="279"/>
      <c r="G139" s="279"/>
      <c r="H139" s="280"/>
      <c r="I139" s="470"/>
    </row>
    <row r="140" spans="2:9" ht="34.5" customHeight="1">
      <c r="B140" s="103">
        <v>439</v>
      </c>
      <c r="C140" s="100" t="s">
        <v>503</v>
      </c>
      <c r="D140" s="99" t="s">
        <v>504</v>
      </c>
      <c r="E140" s="279">
        <v>2457</v>
      </c>
      <c r="F140" s="279">
        <v>11630</v>
      </c>
      <c r="G140" s="279">
        <v>11088</v>
      </c>
      <c r="H140" s="280">
        <v>2720</v>
      </c>
      <c r="I140" s="470">
        <f aca="true" t="shared" si="0" ref="I140:I147">SUM(H140/G140*100)</f>
        <v>24.53102453102453</v>
      </c>
    </row>
    <row r="141" spans="2:9" ht="34.5" customHeight="1">
      <c r="B141" s="105" t="s">
        <v>505</v>
      </c>
      <c r="C141" s="98" t="s">
        <v>506</v>
      </c>
      <c r="D141" s="99" t="s">
        <v>507</v>
      </c>
      <c r="E141" s="279">
        <v>14729</v>
      </c>
      <c r="F141" s="279">
        <v>17350</v>
      </c>
      <c r="G141" s="279">
        <v>15600</v>
      </c>
      <c r="H141" s="280">
        <v>40625</v>
      </c>
      <c r="I141" s="470">
        <f t="shared" si="0"/>
        <v>260.41666666666663</v>
      </c>
    </row>
    <row r="142" spans="2:9" ht="34.5" customHeight="1">
      <c r="B142" s="105">
        <v>47</v>
      </c>
      <c r="C142" s="98" t="s">
        <v>508</v>
      </c>
      <c r="D142" s="99" t="s">
        <v>509</v>
      </c>
      <c r="E142" s="279"/>
      <c r="F142" s="279">
        <v>2500</v>
      </c>
      <c r="G142" s="279">
        <v>2400</v>
      </c>
      <c r="H142" s="280">
        <v>821</v>
      </c>
      <c r="I142" s="470">
        <f t="shared" si="0"/>
        <v>34.208333333333336</v>
      </c>
    </row>
    <row r="143" spans="2:9" ht="34.5" customHeight="1">
      <c r="B143" s="105">
        <v>48</v>
      </c>
      <c r="C143" s="98" t="s">
        <v>510</v>
      </c>
      <c r="D143" s="99" t="s">
        <v>511</v>
      </c>
      <c r="E143" s="279">
        <v>3099</v>
      </c>
      <c r="F143" s="279">
        <v>11500</v>
      </c>
      <c r="G143" s="279">
        <v>2875</v>
      </c>
      <c r="H143" s="280">
        <v>1074</v>
      </c>
      <c r="I143" s="470">
        <f t="shared" si="0"/>
        <v>37.356521739130436</v>
      </c>
    </row>
    <row r="144" spans="2:9" ht="34.5" customHeight="1">
      <c r="B144" s="105" t="s">
        <v>512</v>
      </c>
      <c r="C144" s="98" t="s">
        <v>513</v>
      </c>
      <c r="D144" s="99" t="s">
        <v>514</v>
      </c>
      <c r="E144" s="279">
        <v>10844</v>
      </c>
      <c r="F144" s="279">
        <v>12769</v>
      </c>
      <c r="G144" s="279">
        <v>11880</v>
      </c>
      <c r="H144" s="280">
        <v>12264</v>
      </c>
      <c r="I144" s="470">
        <f t="shared" si="0"/>
        <v>103.23232323232322</v>
      </c>
    </row>
    <row r="145" spans="2:9" ht="53.25" customHeight="1">
      <c r="B145" s="105"/>
      <c r="C145" s="98" t="s">
        <v>515</v>
      </c>
      <c r="D145" s="99" t="s">
        <v>516</v>
      </c>
      <c r="E145" s="279"/>
      <c r="F145" s="279"/>
      <c r="G145" s="279"/>
      <c r="H145" s="280"/>
      <c r="I145" s="470"/>
    </row>
    <row r="146" spans="2:9" ht="34.5" customHeight="1">
      <c r="B146" s="105"/>
      <c r="C146" s="98" t="s">
        <v>517</v>
      </c>
      <c r="D146" s="99" t="s">
        <v>518</v>
      </c>
      <c r="E146" s="279">
        <v>571571</v>
      </c>
      <c r="F146" s="279">
        <v>648608</v>
      </c>
      <c r="G146" s="279">
        <v>599255</v>
      </c>
      <c r="H146" s="280">
        <f>+H106+H124+H123+H83-H145</f>
        <v>583062</v>
      </c>
      <c r="I146" s="470">
        <f t="shared" si="0"/>
        <v>97.29781144921611</v>
      </c>
    </row>
    <row r="147" spans="2:9" ht="34.5" customHeight="1" thickBot="1">
      <c r="B147" s="106">
        <v>89</v>
      </c>
      <c r="C147" s="107" t="s">
        <v>519</v>
      </c>
      <c r="D147" s="108" t="s">
        <v>520</v>
      </c>
      <c r="E147" s="281">
        <v>118246</v>
      </c>
      <c r="F147" s="281">
        <v>115805</v>
      </c>
      <c r="G147" s="281">
        <v>115805</v>
      </c>
      <c r="H147" s="282">
        <v>60403</v>
      </c>
      <c r="I147" s="470">
        <f t="shared" si="0"/>
        <v>52.159233193730834</v>
      </c>
    </row>
    <row r="149" spans="2:9" ht="18.75">
      <c r="B149" s="2" t="s">
        <v>704</v>
      </c>
      <c r="C149" s="2"/>
      <c r="D149" s="2"/>
      <c r="E149" s="64"/>
      <c r="F149" s="65"/>
      <c r="G149" s="61" t="s">
        <v>595</v>
      </c>
      <c r="H149" s="66"/>
      <c r="I149" s="61"/>
    </row>
    <row r="150" spans="2:9" ht="18.75">
      <c r="B150" s="2"/>
      <c r="C150" s="2"/>
      <c r="D150" s="64" t="s">
        <v>74</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orientation="portrait" scale="36"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C1:M63"/>
  <sheetViews>
    <sheetView zoomScale="60" zoomScaleNormal="60" zoomScalePageLayoutView="0" workbookViewId="0" topLeftCell="B43">
      <selection activeCell="D66" sqref="D66"/>
    </sheetView>
  </sheetViews>
  <sheetFormatPr defaultColWidth="9.140625" defaultRowHeight="12.75"/>
  <cols>
    <col min="1" max="2" width="9.140625" style="22" customWidth="1"/>
    <col min="3" max="3" width="18.421875" style="22" customWidth="1"/>
    <col min="4" max="4" width="103.00390625" style="22" bestFit="1" customWidth="1"/>
    <col min="5" max="5" width="7.00390625" style="22" bestFit="1" customWidth="1"/>
    <col min="6" max="6" width="23.421875" style="22" customWidth="1"/>
    <col min="7" max="7" width="25.00390625" style="22" customWidth="1"/>
    <col min="8" max="8" width="25.28125" style="22" customWidth="1"/>
    <col min="9" max="9" width="25.57421875" style="22" customWidth="1"/>
    <col min="10" max="10" width="26.421875" style="22" customWidth="1"/>
    <col min="11" max="16384" width="9.140625" style="22" customWidth="1"/>
  </cols>
  <sheetData>
    <row r="1" ht="15.75">
      <c r="J1" s="17" t="s">
        <v>577</v>
      </c>
    </row>
    <row r="2" spans="3:5" ht="18.75">
      <c r="C2" s="42" t="s">
        <v>691</v>
      </c>
      <c r="D2" s="472"/>
      <c r="E2" s="139"/>
    </row>
    <row r="3" spans="3:5" ht="18.75">
      <c r="C3" s="42" t="s">
        <v>692</v>
      </c>
      <c r="D3" s="472"/>
      <c r="E3" s="139"/>
    </row>
    <row r="4" ht="24.75" customHeight="1">
      <c r="J4" s="17"/>
    </row>
    <row r="5" spans="3:10" s="13" customFormat="1" ht="24.75" customHeight="1">
      <c r="C5" s="540" t="s">
        <v>102</v>
      </c>
      <c r="D5" s="540"/>
      <c r="E5" s="540"/>
      <c r="F5" s="540"/>
      <c r="G5" s="540"/>
      <c r="H5" s="540"/>
      <c r="I5" s="540"/>
      <c r="J5" s="540"/>
    </row>
    <row r="6" spans="3:10" s="13" customFormat="1" ht="24.75" customHeight="1">
      <c r="C6" s="541" t="s">
        <v>844</v>
      </c>
      <c r="D6" s="541"/>
      <c r="E6" s="541"/>
      <c r="F6" s="541"/>
      <c r="G6" s="541"/>
      <c r="H6" s="541"/>
      <c r="I6" s="541"/>
      <c r="J6" s="541"/>
    </row>
    <row r="7" ht="18.75" customHeight="1" thickBot="1">
      <c r="J7" s="157" t="s">
        <v>687</v>
      </c>
    </row>
    <row r="8" spans="3:10" ht="30.75" customHeight="1">
      <c r="C8" s="542"/>
      <c r="D8" s="544" t="s">
        <v>0</v>
      </c>
      <c r="E8" s="550" t="s">
        <v>135</v>
      </c>
      <c r="F8" s="546" t="s">
        <v>693</v>
      </c>
      <c r="G8" s="546" t="s">
        <v>694</v>
      </c>
      <c r="H8" s="548" t="s">
        <v>702</v>
      </c>
      <c r="I8" s="549"/>
      <c r="J8" s="515" t="s">
        <v>845</v>
      </c>
    </row>
    <row r="9" spans="3:10" ht="39.75" customHeight="1" thickBot="1">
      <c r="C9" s="543"/>
      <c r="D9" s="545"/>
      <c r="E9" s="551"/>
      <c r="F9" s="547"/>
      <c r="G9" s="547"/>
      <c r="H9" s="161" t="s">
        <v>1</v>
      </c>
      <c r="I9" s="162" t="s">
        <v>66</v>
      </c>
      <c r="J9" s="516"/>
    </row>
    <row r="10" spans="3:10" ht="31.5" customHeight="1">
      <c r="C10" s="158">
        <v>1</v>
      </c>
      <c r="D10" s="159" t="s">
        <v>104</v>
      </c>
      <c r="E10" s="160"/>
      <c r="F10" s="270"/>
      <c r="G10" s="270"/>
      <c r="H10" s="270"/>
      <c r="I10" s="270"/>
      <c r="J10" s="267"/>
    </row>
    <row r="11" spans="3:10" ht="31.5" customHeight="1">
      <c r="C11" s="146">
        <v>2</v>
      </c>
      <c r="D11" s="140" t="s">
        <v>521</v>
      </c>
      <c r="E11" s="141">
        <v>3001</v>
      </c>
      <c r="F11" s="271">
        <v>582798</v>
      </c>
      <c r="G11" s="271">
        <v>614280</v>
      </c>
      <c r="H11" s="271">
        <v>261262</v>
      </c>
      <c r="I11" s="271">
        <f>SUM(I12:I14)</f>
        <v>247075</v>
      </c>
      <c r="J11" s="511">
        <f aca="true" t="shared" si="0" ref="J11:J21">SUM(I11/H11*100)</f>
        <v>94.56981880258132</v>
      </c>
    </row>
    <row r="12" spans="3:10" ht="31.5" customHeight="1">
      <c r="C12" s="146">
        <v>3</v>
      </c>
      <c r="D12" s="142" t="s">
        <v>105</v>
      </c>
      <c r="E12" s="141">
        <v>3002</v>
      </c>
      <c r="F12" s="271">
        <v>557217</v>
      </c>
      <c r="G12" s="271">
        <v>576880</v>
      </c>
      <c r="H12" s="271">
        <v>251736</v>
      </c>
      <c r="I12" s="271">
        <v>236983</v>
      </c>
      <c r="J12" s="511">
        <f t="shared" si="0"/>
        <v>94.13949534432898</v>
      </c>
    </row>
    <row r="13" spans="3:10" ht="31.5" customHeight="1">
      <c r="C13" s="146">
        <v>4</v>
      </c>
      <c r="D13" s="142" t="s">
        <v>106</v>
      </c>
      <c r="E13" s="141">
        <v>3003</v>
      </c>
      <c r="F13" s="271">
        <v>750</v>
      </c>
      <c r="G13" s="271">
        <v>400</v>
      </c>
      <c r="H13" s="271">
        <v>208</v>
      </c>
      <c r="I13" s="271">
        <v>165</v>
      </c>
      <c r="J13" s="511">
        <f t="shared" si="0"/>
        <v>79.32692307692307</v>
      </c>
    </row>
    <row r="14" spans="3:10" ht="31.5" customHeight="1">
      <c r="C14" s="146">
        <v>5</v>
      </c>
      <c r="D14" s="142" t="s">
        <v>107</v>
      </c>
      <c r="E14" s="141">
        <v>3004</v>
      </c>
      <c r="F14" s="271">
        <v>24831</v>
      </c>
      <c r="G14" s="271">
        <v>37000</v>
      </c>
      <c r="H14" s="271">
        <v>9318</v>
      </c>
      <c r="I14" s="271">
        <v>9927</v>
      </c>
      <c r="J14" s="511">
        <f t="shared" si="0"/>
        <v>106.5357372826787</v>
      </c>
    </row>
    <row r="15" spans="3:10" ht="31.5" customHeight="1">
      <c r="C15" s="146">
        <v>6</v>
      </c>
      <c r="D15" s="140" t="s">
        <v>522</v>
      </c>
      <c r="E15" s="141">
        <v>3005</v>
      </c>
      <c r="F15" s="271">
        <v>482218</v>
      </c>
      <c r="G15" s="271">
        <v>570485</v>
      </c>
      <c r="H15" s="271">
        <v>231695</v>
      </c>
      <c r="I15" s="271">
        <f>SUM(I16:I20)</f>
        <v>219265</v>
      </c>
      <c r="J15" s="511">
        <f t="shared" si="0"/>
        <v>94.63518850212564</v>
      </c>
    </row>
    <row r="16" spans="3:10" ht="31.5" customHeight="1">
      <c r="C16" s="146">
        <v>7</v>
      </c>
      <c r="D16" s="142" t="s">
        <v>108</v>
      </c>
      <c r="E16" s="141">
        <v>3006</v>
      </c>
      <c r="F16" s="271">
        <v>275358</v>
      </c>
      <c r="G16" s="271">
        <v>345992</v>
      </c>
      <c r="H16" s="271">
        <v>113616</v>
      </c>
      <c r="I16" s="271">
        <v>101830</v>
      </c>
      <c r="J16" s="511">
        <f t="shared" si="0"/>
        <v>89.62646106182228</v>
      </c>
    </row>
    <row r="17" spans="3:10" ht="31.5" customHeight="1">
      <c r="C17" s="146">
        <v>8</v>
      </c>
      <c r="D17" s="142" t="s">
        <v>523</v>
      </c>
      <c r="E17" s="141">
        <v>3007</v>
      </c>
      <c r="F17" s="271">
        <v>183697</v>
      </c>
      <c r="G17" s="271">
        <v>191193</v>
      </c>
      <c r="H17" s="271">
        <v>92703</v>
      </c>
      <c r="I17" s="271">
        <v>98247</v>
      </c>
      <c r="J17" s="511">
        <f t="shared" si="0"/>
        <v>105.98038898417528</v>
      </c>
    </row>
    <row r="18" spans="3:10" ht="31.5" customHeight="1">
      <c r="C18" s="146">
        <v>9</v>
      </c>
      <c r="D18" s="142" t="s">
        <v>109</v>
      </c>
      <c r="E18" s="141">
        <v>3008</v>
      </c>
      <c r="F18" s="271">
        <v>414</v>
      </c>
      <c r="G18" s="271">
        <v>1500</v>
      </c>
      <c r="H18" s="271">
        <v>151</v>
      </c>
      <c r="I18" s="271">
        <v>1296</v>
      </c>
      <c r="J18" s="511">
        <f t="shared" si="0"/>
        <v>858.2781456953642</v>
      </c>
    </row>
    <row r="19" spans="3:10" ht="31.5" customHeight="1">
      <c r="C19" s="146">
        <v>10</v>
      </c>
      <c r="D19" s="142" t="s">
        <v>110</v>
      </c>
      <c r="E19" s="141">
        <v>3009</v>
      </c>
      <c r="F19" s="271">
        <v>10259</v>
      </c>
      <c r="G19" s="271">
        <v>7300</v>
      </c>
      <c r="H19" s="271">
        <v>5732</v>
      </c>
      <c r="I19" s="271">
        <v>3672</v>
      </c>
      <c r="J19" s="511">
        <f t="shared" si="0"/>
        <v>64.06140963014654</v>
      </c>
    </row>
    <row r="20" spans="3:10" ht="31.5" customHeight="1">
      <c r="C20" s="146">
        <v>11</v>
      </c>
      <c r="D20" s="142" t="s">
        <v>524</v>
      </c>
      <c r="E20" s="141">
        <v>3010</v>
      </c>
      <c r="F20" s="271">
        <v>12490</v>
      </c>
      <c r="G20" s="271">
        <v>21500</v>
      </c>
      <c r="H20" s="271">
        <v>19493</v>
      </c>
      <c r="I20" s="271">
        <v>14220</v>
      </c>
      <c r="J20" s="511">
        <f t="shared" si="0"/>
        <v>72.94926383830092</v>
      </c>
    </row>
    <row r="21" spans="3:10" ht="31.5" customHeight="1">
      <c r="C21" s="146">
        <v>12</v>
      </c>
      <c r="D21" s="140" t="s">
        <v>525</v>
      </c>
      <c r="E21" s="141">
        <v>3011</v>
      </c>
      <c r="F21" s="271">
        <v>100580</v>
      </c>
      <c r="G21" s="271">
        <v>43795</v>
      </c>
      <c r="H21" s="271">
        <v>29567</v>
      </c>
      <c r="I21" s="271">
        <f>+I11-I15</f>
        <v>27810</v>
      </c>
      <c r="J21" s="511">
        <f t="shared" si="0"/>
        <v>94.05756417627761</v>
      </c>
    </row>
    <row r="22" spans="3:10" ht="31.5" customHeight="1">
      <c r="C22" s="146">
        <v>13</v>
      </c>
      <c r="D22" s="140" t="s">
        <v>526</v>
      </c>
      <c r="E22" s="141">
        <v>3012</v>
      </c>
      <c r="F22" s="271"/>
      <c r="G22" s="271"/>
      <c r="H22" s="271"/>
      <c r="I22" s="271"/>
      <c r="J22" s="511"/>
    </row>
    <row r="23" spans="3:10" ht="31.5" customHeight="1">
      <c r="C23" s="146">
        <v>14</v>
      </c>
      <c r="D23" s="140" t="s">
        <v>111</v>
      </c>
      <c r="E23" s="141"/>
      <c r="F23" s="271"/>
      <c r="G23" s="271"/>
      <c r="H23" s="271"/>
      <c r="I23" s="271"/>
      <c r="J23" s="511"/>
    </row>
    <row r="24" spans="3:10" ht="31.5" customHeight="1">
      <c r="C24" s="146">
        <v>15</v>
      </c>
      <c r="D24" s="140" t="s">
        <v>527</v>
      </c>
      <c r="E24" s="141">
        <v>3013</v>
      </c>
      <c r="F24" s="271">
        <v>11880</v>
      </c>
      <c r="G24" s="271">
        <v>4120</v>
      </c>
      <c r="H24" s="271"/>
      <c r="I24" s="271">
        <f>SUM(I25:I29)</f>
        <v>3960</v>
      </c>
      <c r="J24" s="511"/>
    </row>
    <row r="25" spans="3:10" ht="31.5" customHeight="1">
      <c r="C25" s="146">
        <v>16</v>
      </c>
      <c r="D25" s="142" t="s">
        <v>112</v>
      </c>
      <c r="E25" s="141">
        <v>3014</v>
      </c>
      <c r="F25" s="271"/>
      <c r="G25" s="271"/>
      <c r="H25" s="271"/>
      <c r="I25" s="271"/>
      <c r="J25" s="511"/>
    </row>
    <row r="26" spans="3:10" ht="31.5" customHeight="1">
      <c r="C26" s="146">
        <v>17</v>
      </c>
      <c r="D26" s="142" t="s">
        <v>528</v>
      </c>
      <c r="E26" s="141">
        <v>3015</v>
      </c>
      <c r="F26" s="271"/>
      <c r="G26" s="271"/>
      <c r="H26" s="271"/>
      <c r="I26" s="271"/>
      <c r="J26" s="511"/>
    </row>
    <row r="27" spans="3:10" ht="31.5" customHeight="1">
      <c r="C27" s="146">
        <v>18</v>
      </c>
      <c r="D27" s="142" t="s">
        <v>113</v>
      </c>
      <c r="E27" s="141">
        <v>3016</v>
      </c>
      <c r="F27" s="271">
        <v>11880</v>
      </c>
      <c r="G27" s="271">
        <v>4120</v>
      </c>
      <c r="H27" s="271"/>
      <c r="I27" s="271">
        <v>3960</v>
      </c>
      <c r="J27" s="511"/>
    </row>
    <row r="28" spans="3:10" ht="31.5" customHeight="1">
      <c r="C28" s="146">
        <v>19</v>
      </c>
      <c r="D28" s="142" t="s">
        <v>114</v>
      </c>
      <c r="E28" s="141">
        <v>3017</v>
      </c>
      <c r="F28" s="271"/>
      <c r="G28" s="271"/>
      <c r="H28" s="271"/>
      <c r="I28" s="271"/>
      <c r="J28" s="511"/>
    </row>
    <row r="29" spans="3:10" ht="31.5" customHeight="1">
      <c r="C29" s="146">
        <v>20</v>
      </c>
      <c r="D29" s="142" t="s">
        <v>115</v>
      </c>
      <c r="E29" s="141">
        <v>3018</v>
      </c>
      <c r="F29" s="271"/>
      <c r="G29" s="271"/>
      <c r="H29" s="271"/>
      <c r="I29" s="271"/>
      <c r="J29" s="511"/>
    </row>
    <row r="30" spans="3:10" ht="31.5" customHeight="1">
      <c r="C30" s="146">
        <v>21</v>
      </c>
      <c r="D30" s="140" t="s">
        <v>529</v>
      </c>
      <c r="E30" s="141">
        <v>3019</v>
      </c>
      <c r="F30" s="271">
        <v>68385</v>
      </c>
      <c r="G30" s="271">
        <v>27360</v>
      </c>
      <c r="H30" s="271">
        <v>14400</v>
      </c>
      <c r="I30" s="271">
        <f>+I31+I32+I33</f>
        <v>19412</v>
      </c>
      <c r="J30" s="511">
        <f>SUM(I30/H30*100)</f>
        <v>134.80555555555554</v>
      </c>
    </row>
    <row r="31" spans="3:10" ht="31.5" customHeight="1">
      <c r="C31" s="146">
        <v>22</v>
      </c>
      <c r="D31" s="142" t="s">
        <v>116</v>
      </c>
      <c r="E31" s="141">
        <v>3020</v>
      </c>
      <c r="F31" s="271"/>
      <c r="G31" s="271"/>
      <c r="H31" s="271"/>
      <c r="I31" s="271"/>
      <c r="J31" s="511"/>
    </row>
    <row r="32" spans="3:10" ht="31.5" customHeight="1">
      <c r="C32" s="146">
        <v>23</v>
      </c>
      <c r="D32" s="142" t="s">
        <v>530</v>
      </c>
      <c r="E32" s="141">
        <v>3021</v>
      </c>
      <c r="F32" s="271">
        <v>68385</v>
      </c>
      <c r="G32" s="271">
        <v>27360</v>
      </c>
      <c r="H32" s="271">
        <v>14400</v>
      </c>
      <c r="I32" s="271">
        <v>19412</v>
      </c>
      <c r="J32" s="511">
        <f>SUM(I32/H32*100)</f>
        <v>134.80555555555554</v>
      </c>
    </row>
    <row r="33" spans="3:10" ht="31.5" customHeight="1">
      <c r="C33" s="146">
        <v>24</v>
      </c>
      <c r="D33" s="142" t="s">
        <v>117</v>
      </c>
      <c r="E33" s="141">
        <v>3022</v>
      </c>
      <c r="F33" s="271"/>
      <c r="G33" s="271"/>
      <c r="H33" s="271"/>
      <c r="I33" s="271"/>
      <c r="J33" s="511"/>
    </row>
    <row r="34" spans="3:10" ht="31.5" customHeight="1">
      <c r="C34" s="146">
        <v>25</v>
      </c>
      <c r="D34" s="140" t="s">
        <v>531</v>
      </c>
      <c r="E34" s="141">
        <v>3023</v>
      </c>
      <c r="F34" s="271"/>
      <c r="G34" s="271"/>
      <c r="H34" s="271"/>
      <c r="I34" s="271"/>
      <c r="J34" s="511"/>
    </row>
    <row r="35" spans="3:10" ht="31.5" customHeight="1">
      <c r="C35" s="146">
        <v>26</v>
      </c>
      <c r="D35" s="140" t="s">
        <v>532</v>
      </c>
      <c r="E35" s="141">
        <v>3024</v>
      </c>
      <c r="F35" s="271">
        <v>56505</v>
      </c>
      <c r="G35" s="271">
        <v>23240</v>
      </c>
      <c r="H35" s="271">
        <v>14400</v>
      </c>
      <c r="I35" s="271">
        <f>+I30-I24</f>
        <v>15452</v>
      </c>
      <c r="J35" s="511">
        <f>SUM(I35/H35*100)</f>
        <v>107.30555555555557</v>
      </c>
    </row>
    <row r="36" spans="3:10" ht="31.5" customHeight="1">
      <c r="C36" s="146">
        <v>27</v>
      </c>
      <c r="D36" s="140" t="s">
        <v>118</v>
      </c>
      <c r="E36" s="141"/>
      <c r="F36" s="271"/>
      <c r="G36" s="271"/>
      <c r="H36" s="271"/>
      <c r="I36" s="271"/>
      <c r="J36" s="511"/>
    </row>
    <row r="37" spans="3:10" ht="31.5" customHeight="1">
      <c r="C37" s="146">
        <v>28</v>
      </c>
      <c r="D37" s="140" t="s">
        <v>533</v>
      </c>
      <c r="E37" s="141">
        <v>3025</v>
      </c>
      <c r="F37" s="271"/>
      <c r="G37" s="271"/>
      <c r="H37" s="271"/>
      <c r="I37" s="271"/>
      <c r="J37" s="511"/>
    </row>
    <row r="38" spans="3:10" ht="31.5" customHeight="1">
      <c r="C38" s="146">
        <v>29</v>
      </c>
      <c r="D38" s="142" t="s">
        <v>119</v>
      </c>
      <c r="E38" s="141">
        <v>3026</v>
      </c>
      <c r="F38" s="271"/>
      <c r="G38" s="271"/>
      <c r="H38" s="271"/>
      <c r="I38" s="271"/>
      <c r="J38" s="511"/>
    </row>
    <row r="39" spans="3:10" ht="31.5" customHeight="1">
      <c r="C39" s="146">
        <v>30</v>
      </c>
      <c r="D39" s="142" t="s">
        <v>534</v>
      </c>
      <c r="E39" s="141">
        <v>3027</v>
      </c>
      <c r="F39" s="271"/>
      <c r="G39" s="271"/>
      <c r="H39" s="271"/>
      <c r="I39" s="271"/>
      <c r="J39" s="511"/>
    </row>
    <row r="40" spans="3:10" ht="31.5" customHeight="1">
      <c r="C40" s="146">
        <v>31</v>
      </c>
      <c r="D40" s="142" t="s">
        <v>535</v>
      </c>
      <c r="E40" s="141">
        <v>3028</v>
      </c>
      <c r="F40" s="271"/>
      <c r="G40" s="271"/>
      <c r="H40" s="271"/>
      <c r="I40" s="271"/>
      <c r="J40" s="511"/>
    </row>
    <row r="41" spans="3:10" ht="31.5" customHeight="1">
      <c r="C41" s="146">
        <v>32</v>
      </c>
      <c r="D41" s="142" t="s">
        <v>536</v>
      </c>
      <c r="E41" s="141">
        <v>3029</v>
      </c>
      <c r="F41" s="271"/>
      <c r="G41" s="271"/>
      <c r="H41" s="271"/>
      <c r="I41" s="271"/>
      <c r="J41" s="511"/>
    </row>
    <row r="42" spans="3:10" ht="31.5" customHeight="1">
      <c r="C42" s="146">
        <v>33</v>
      </c>
      <c r="D42" s="142" t="s">
        <v>537</v>
      </c>
      <c r="E42" s="141">
        <v>3030</v>
      </c>
      <c r="F42" s="271"/>
      <c r="G42" s="271"/>
      <c r="H42" s="271"/>
      <c r="I42" s="271"/>
      <c r="J42" s="511"/>
    </row>
    <row r="43" spans="3:10" ht="31.5" customHeight="1">
      <c r="C43" s="146">
        <v>34</v>
      </c>
      <c r="D43" s="140" t="s">
        <v>538</v>
      </c>
      <c r="E43" s="141">
        <v>3031</v>
      </c>
      <c r="F43" s="271">
        <v>26804</v>
      </c>
      <c r="G43" s="271">
        <v>22452</v>
      </c>
      <c r="H43" s="271">
        <v>21130</v>
      </c>
      <c r="I43" s="271">
        <f>SUM(I44:I49)</f>
        <v>14304</v>
      </c>
      <c r="J43" s="511">
        <f>SUM(I43/H43*100)</f>
        <v>67.69522006625651</v>
      </c>
    </row>
    <row r="44" spans="3:10" ht="31.5" customHeight="1">
      <c r="C44" s="146">
        <v>35</v>
      </c>
      <c r="D44" s="142" t="s">
        <v>120</v>
      </c>
      <c r="E44" s="141">
        <v>3032</v>
      </c>
      <c r="F44" s="271"/>
      <c r="G44" s="271"/>
      <c r="H44" s="271"/>
      <c r="I44" s="271"/>
      <c r="J44" s="511"/>
    </row>
    <row r="45" spans="3:10" ht="31.5" customHeight="1">
      <c r="C45" s="146">
        <v>36</v>
      </c>
      <c r="D45" s="142" t="s">
        <v>539</v>
      </c>
      <c r="E45" s="141">
        <v>3033</v>
      </c>
      <c r="F45" s="271"/>
      <c r="G45" s="271">
        <v>3802</v>
      </c>
      <c r="H45" s="271"/>
      <c r="I45" s="271"/>
      <c r="J45" s="511"/>
    </row>
    <row r="46" spans="3:10" ht="31.5" customHeight="1">
      <c r="C46" s="146">
        <v>37</v>
      </c>
      <c r="D46" s="142" t="s">
        <v>540</v>
      </c>
      <c r="E46" s="141">
        <v>3034</v>
      </c>
      <c r="F46" s="271">
        <v>3627</v>
      </c>
      <c r="G46" s="271">
        <v>3650</v>
      </c>
      <c r="H46" s="271">
        <v>1794</v>
      </c>
      <c r="I46" s="271">
        <v>1874</v>
      </c>
      <c r="J46" s="511">
        <f>SUM(I46/H46*100)</f>
        <v>104.4593088071349</v>
      </c>
    </row>
    <row r="47" spans="3:10" ht="31.5" customHeight="1">
      <c r="C47" s="146">
        <v>38</v>
      </c>
      <c r="D47" s="142" t="s">
        <v>541</v>
      </c>
      <c r="E47" s="141">
        <v>3035</v>
      </c>
      <c r="F47" s="271"/>
      <c r="G47" s="271">
        <v>2284</v>
      </c>
      <c r="H47" s="271">
        <v>19336</v>
      </c>
      <c r="I47" s="271">
        <v>12430</v>
      </c>
      <c r="J47" s="511">
        <f>SUM(I47/H47*100)</f>
        <v>64.28423665701283</v>
      </c>
    </row>
    <row r="48" spans="3:10" ht="31.5" customHeight="1">
      <c r="C48" s="146">
        <v>39</v>
      </c>
      <c r="D48" s="142" t="s">
        <v>542</v>
      </c>
      <c r="E48" s="141">
        <v>3036</v>
      </c>
      <c r="F48" s="271"/>
      <c r="G48" s="271"/>
      <c r="H48" s="271"/>
      <c r="I48" s="271"/>
      <c r="J48" s="511"/>
    </row>
    <row r="49" spans="3:10" ht="31.5" customHeight="1">
      <c r="C49" s="146">
        <v>40</v>
      </c>
      <c r="D49" s="142" t="s">
        <v>543</v>
      </c>
      <c r="E49" s="141">
        <v>3037</v>
      </c>
      <c r="F49" s="271">
        <v>23177</v>
      </c>
      <c r="G49" s="271">
        <v>15000</v>
      </c>
      <c r="H49" s="271"/>
      <c r="I49" s="271"/>
      <c r="J49" s="511"/>
    </row>
    <row r="50" spans="3:10" ht="31.5" customHeight="1">
      <c r="C50" s="146">
        <v>41</v>
      </c>
      <c r="D50" s="140" t="s">
        <v>544</v>
      </c>
      <c r="E50" s="141">
        <v>3038</v>
      </c>
      <c r="F50" s="271"/>
      <c r="G50" s="271"/>
      <c r="H50" s="271"/>
      <c r="I50" s="271"/>
      <c r="J50" s="511"/>
    </row>
    <row r="51" spans="3:10" ht="31.5" customHeight="1">
      <c r="C51" s="146">
        <v>42</v>
      </c>
      <c r="D51" s="140" t="s">
        <v>545</v>
      </c>
      <c r="E51" s="141">
        <v>3039</v>
      </c>
      <c r="F51" s="271">
        <v>26804</v>
      </c>
      <c r="G51" s="271">
        <v>35452</v>
      </c>
      <c r="H51" s="271">
        <v>21130</v>
      </c>
      <c r="I51" s="271">
        <f>+I43-I37</f>
        <v>14304</v>
      </c>
      <c r="J51" s="511">
        <f>SUM(I51/H51*100)</f>
        <v>67.69522006625651</v>
      </c>
    </row>
    <row r="52" spans="3:10" ht="31.5" customHeight="1">
      <c r="C52" s="146">
        <v>43</v>
      </c>
      <c r="D52" s="140" t="s">
        <v>586</v>
      </c>
      <c r="E52" s="141">
        <v>3040</v>
      </c>
      <c r="F52" s="271">
        <v>594678</v>
      </c>
      <c r="G52" s="271">
        <v>618400</v>
      </c>
      <c r="H52" s="271">
        <v>261262</v>
      </c>
      <c r="I52" s="271">
        <f>+I11+I24+I37</f>
        <v>251035</v>
      </c>
      <c r="J52" s="511">
        <f>SUM(I52/H52*100)</f>
        <v>96.0855386546838</v>
      </c>
    </row>
    <row r="53" spans="3:10" ht="31.5" customHeight="1">
      <c r="C53" s="146">
        <v>44</v>
      </c>
      <c r="D53" s="140" t="s">
        <v>587</v>
      </c>
      <c r="E53" s="141">
        <v>3041</v>
      </c>
      <c r="F53" s="271">
        <v>577407</v>
      </c>
      <c r="G53" s="271">
        <v>620307</v>
      </c>
      <c r="H53" s="271">
        <v>267225</v>
      </c>
      <c r="I53" s="271">
        <f>+I15+I30+I43</f>
        <v>252981</v>
      </c>
      <c r="J53" s="511">
        <f>SUM(I53/H53*100)</f>
        <v>94.66966039854056</v>
      </c>
    </row>
    <row r="54" spans="3:10" ht="31.5" customHeight="1">
      <c r="C54" s="146">
        <v>45</v>
      </c>
      <c r="D54" s="140" t="s">
        <v>588</v>
      </c>
      <c r="E54" s="141">
        <v>3042</v>
      </c>
      <c r="F54" s="271">
        <v>17271</v>
      </c>
      <c r="G54" s="271"/>
      <c r="H54" s="271"/>
      <c r="I54" s="271"/>
      <c r="J54" s="511"/>
    </row>
    <row r="55" spans="3:10" ht="31.5" customHeight="1">
      <c r="C55" s="239">
        <v>46</v>
      </c>
      <c r="D55" s="140" t="s">
        <v>589</v>
      </c>
      <c r="E55" s="141">
        <v>3043</v>
      </c>
      <c r="F55" s="271"/>
      <c r="G55" s="271">
        <v>1907</v>
      </c>
      <c r="H55" s="271">
        <v>5963</v>
      </c>
      <c r="I55" s="271">
        <f>+I53-I52</f>
        <v>1946</v>
      </c>
      <c r="J55" s="511">
        <f>SUM(I55/H55*100)</f>
        <v>32.634579909441555</v>
      </c>
    </row>
    <row r="56" spans="3:10" ht="31.5" customHeight="1">
      <c r="C56" s="158">
        <v>47</v>
      </c>
      <c r="D56" s="140" t="s">
        <v>610</v>
      </c>
      <c r="E56" s="141">
        <v>3044</v>
      </c>
      <c r="F56" s="271">
        <v>15591</v>
      </c>
      <c r="G56" s="271">
        <v>15591</v>
      </c>
      <c r="H56" s="271">
        <v>15591</v>
      </c>
      <c r="I56" s="271">
        <v>32862</v>
      </c>
      <c r="J56" s="511">
        <f>SUM(I56/H56*100)</f>
        <v>210.77544737348467</v>
      </c>
    </row>
    <row r="57" spans="3:10" ht="31.5" customHeight="1">
      <c r="C57" s="146">
        <v>48</v>
      </c>
      <c r="D57" s="140" t="s">
        <v>611</v>
      </c>
      <c r="E57" s="141">
        <v>3045</v>
      </c>
      <c r="F57" s="271"/>
      <c r="G57" s="271"/>
      <c r="H57" s="271"/>
      <c r="I57" s="271"/>
      <c r="J57" s="511"/>
    </row>
    <row r="58" spans="3:10" ht="31.5" customHeight="1">
      <c r="C58" s="146">
        <v>49</v>
      </c>
      <c r="D58" s="140" t="s">
        <v>172</v>
      </c>
      <c r="E58" s="141">
        <v>3046</v>
      </c>
      <c r="F58" s="272"/>
      <c r="G58" s="272"/>
      <c r="H58" s="272"/>
      <c r="I58" s="272"/>
      <c r="J58" s="511"/>
    </row>
    <row r="59" spans="3:10" ht="31.5" customHeight="1" thickBot="1">
      <c r="C59" s="147">
        <v>50</v>
      </c>
      <c r="D59" s="143" t="s">
        <v>590</v>
      </c>
      <c r="E59" s="144">
        <v>3047</v>
      </c>
      <c r="F59" s="273">
        <v>32862</v>
      </c>
      <c r="G59" s="273">
        <v>13684</v>
      </c>
      <c r="H59" s="273">
        <v>9628</v>
      </c>
      <c r="I59" s="273">
        <f>+I54-I55+I56+I57-I58</f>
        <v>30916</v>
      </c>
      <c r="J59" s="511">
        <f>SUM(I59/H59*100)</f>
        <v>321.10511009555466</v>
      </c>
    </row>
    <row r="62" spans="3:13" ht="15.75" customHeight="1">
      <c r="C62" s="538" t="s">
        <v>704</v>
      </c>
      <c r="D62" s="538"/>
      <c r="H62" s="539" t="s">
        <v>591</v>
      </c>
      <c r="I62" s="539"/>
      <c r="J62" s="539"/>
      <c r="K62" s="539"/>
      <c r="L62" s="539"/>
      <c r="M62" s="539"/>
    </row>
    <row r="63" ht="15.75">
      <c r="F63" s="115" t="s">
        <v>557</v>
      </c>
    </row>
  </sheetData>
  <sheetProtection/>
  <mergeCells count="12">
    <mergeCell ref="J8:J9"/>
    <mergeCell ref="E8:E9"/>
    <mergeCell ref="C62:D62"/>
    <mergeCell ref="K62:M62"/>
    <mergeCell ref="H62:J62"/>
    <mergeCell ref="C5:J5"/>
    <mergeCell ref="C6:J6"/>
    <mergeCell ref="C8:C9"/>
    <mergeCell ref="D8:D9"/>
    <mergeCell ref="F8:F9"/>
    <mergeCell ref="G8:G9"/>
    <mergeCell ref="H8:I8"/>
  </mergeCells>
  <printOptions/>
  <pageMargins left="0.75" right="0.75" top="0.75" bottom="1" header="0.5" footer="0.5"/>
  <pageSetup fitToHeight="0" fitToWidth="1" horizontalDpi="600" verticalDpi="600" orientation="portrait" scale="30"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B1:X98"/>
  <sheetViews>
    <sheetView zoomScale="75" zoomScaleNormal="75" zoomScalePageLayoutView="0" workbookViewId="0" topLeftCell="A31">
      <selection activeCell="C21" sqref="C21"/>
    </sheetView>
  </sheetViews>
  <sheetFormatPr defaultColWidth="9.140625" defaultRowHeight="12.75"/>
  <cols>
    <col min="1" max="1" width="9.140625" style="2" customWidth="1"/>
    <col min="2" max="2" width="18.421875" style="2" customWidth="1"/>
    <col min="3" max="3" width="103.00390625" style="2" bestFit="1" customWidth="1"/>
    <col min="4" max="4" width="20.7109375" style="48"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7"/>
    </row>
    <row r="2" ht="15.75">
      <c r="H2" s="17" t="s">
        <v>576</v>
      </c>
    </row>
    <row r="3" spans="2:4" ht="15.75">
      <c r="B3" s="1" t="s">
        <v>691</v>
      </c>
      <c r="D3" s="49"/>
    </row>
    <row r="4" spans="2:8" ht="15.75">
      <c r="B4" s="1" t="s">
        <v>692</v>
      </c>
      <c r="C4"/>
      <c r="D4" s="49"/>
      <c r="E4"/>
      <c r="F4"/>
      <c r="G4"/>
      <c r="H4"/>
    </row>
    <row r="5" ht="15.75">
      <c r="I5" s="1"/>
    </row>
    <row r="6" spans="2:9" ht="20.25">
      <c r="B6" s="553" t="s">
        <v>57</v>
      </c>
      <c r="C6" s="553"/>
      <c r="D6" s="553"/>
      <c r="E6" s="553"/>
      <c r="F6" s="553"/>
      <c r="G6" s="553"/>
      <c r="H6" s="553"/>
      <c r="I6" s="1"/>
    </row>
    <row r="7" spans="3:24" ht="25.5" customHeight="1" thickBot="1">
      <c r="C7" s="1"/>
      <c r="D7" s="50"/>
      <c r="E7" s="1"/>
      <c r="F7" s="1"/>
      <c r="G7" s="1"/>
      <c r="H7" s="150" t="s">
        <v>4</v>
      </c>
      <c r="I7" s="561"/>
      <c r="J7" s="562"/>
      <c r="K7" s="561"/>
      <c r="L7" s="562"/>
      <c r="M7" s="561"/>
      <c r="N7" s="562"/>
      <c r="O7" s="561"/>
      <c r="P7" s="562"/>
      <c r="Q7" s="561"/>
      <c r="R7" s="562"/>
      <c r="S7" s="562"/>
      <c r="T7" s="562"/>
      <c r="U7" s="5"/>
      <c r="V7" s="5"/>
      <c r="W7" s="5"/>
      <c r="X7" s="5"/>
    </row>
    <row r="8" spans="2:24" ht="36.75" customHeight="1">
      <c r="B8" s="554" t="s">
        <v>9</v>
      </c>
      <c r="C8" s="556" t="s">
        <v>25</v>
      </c>
      <c r="D8" s="519" t="s">
        <v>693</v>
      </c>
      <c r="E8" s="519" t="s">
        <v>694</v>
      </c>
      <c r="F8" s="521" t="s">
        <v>702</v>
      </c>
      <c r="G8" s="558"/>
      <c r="H8" s="559" t="s">
        <v>703</v>
      </c>
      <c r="I8" s="561"/>
      <c r="J8" s="561"/>
      <c r="K8" s="561"/>
      <c r="L8" s="561"/>
      <c r="M8" s="561"/>
      <c r="N8" s="561"/>
      <c r="O8" s="561"/>
      <c r="P8" s="562"/>
      <c r="Q8" s="561"/>
      <c r="R8" s="562"/>
      <c r="S8" s="562"/>
      <c r="T8" s="562"/>
      <c r="U8" s="5"/>
      <c r="V8" s="5"/>
      <c r="W8" s="5"/>
      <c r="X8" s="5"/>
    </row>
    <row r="9" spans="2:24" s="61" customFormat="1" ht="35.25" customHeight="1" thickBot="1">
      <c r="B9" s="555"/>
      <c r="C9" s="557"/>
      <c r="D9" s="520"/>
      <c r="E9" s="520"/>
      <c r="F9" s="177" t="s">
        <v>1</v>
      </c>
      <c r="G9" s="178" t="s">
        <v>66</v>
      </c>
      <c r="H9" s="560"/>
      <c r="I9" s="62"/>
      <c r="J9" s="62"/>
      <c r="K9" s="62"/>
      <c r="L9" s="62"/>
      <c r="M9" s="62"/>
      <c r="N9" s="62"/>
      <c r="O9" s="62"/>
      <c r="P9" s="62"/>
      <c r="Q9" s="62"/>
      <c r="R9" s="62"/>
      <c r="S9" s="62"/>
      <c r="T9" s="62"/>
      <c r="U9" s="62"/>
      <c r="V9" s="62"/>
      <c r="W9" s="62"/>
      <c r="X9" s="62"/>
    </row>
    <row r="10" spans="2:24" s="61" customFormat="1" ht="35.25" customHeight="1">
      <c r="B10" s="179" t="s">
        <v>79</v>
      </c>
      <c r="C10" s="176" t="s">
        <v>132</v>
      </c>
      <c r="D10" s="356">
        <v>110925218.67</v>
      </c>
      <c r="E10" s="356">
        <v>123386662.12</v>
      </c>
      <c r="F10" s="356">
        <v>61207050.33</v>
      </c>
      <c r="G10" s="357">
        <v>60804681.05</v>
      </c>
      <c r="H10" s="358">
        <f>SUM(G10/F10*100)</f>
        <v>99.3426095885513</v>
      </c>
      <c r="I10" s="62"/>
      <c r="J10" s="62"/>
      <c r="K10" s="62"/>
      <c r="L10" s="62"/>
      <c r="M10" s="62"/>
      <c r="N10" s="62"/>
      <c r="O10" s="62"/>
      <c r="P10" s="62"/>
      <c r="Q10" s="62"/>
      <c r="R10" s="62"/>
      <c r="S10" s="62"/>
      <c r="T10" s="62"/>
      <c r="U10" s="62"/>
      <c r="V10" s="62"/>
      <c r="W10" s="62"/>
      <c r="X10" s="62"/>
    </row>
    <row r="11" spans="2:24" s="61" customFormat="1" ht="35.25" customHeight="1">
      <c r="B11" s="180" t="s">
        <v>80</v>
      </c>
      <c r="C11" s="71" t="s">
        <v>173</v>
      </c>
      <c r="D11" s="359">
        <v>151352021.71</v>
      </c>
      <c r="E11" s="359">
        <v>168923441</v>
      </c>
      <c r="F11" s="359">
        <v>83797233</v>
      </c>
      <c r="G11" s="360">
        <v>83290652.11</v>
      </c>
      <c r="H11" s="358">
        <f aca="true" t="shared" si="0" ref="H11:H41">SUM(G11/F11*100)</f>
        <v>99.39546823700014</v>
      </c>
      <c r="I11" s="62"/>
      <c r="J11" s="62"/>
      <c r="K11" s="62"/>
      <c r="L11" s="62"/>
      <c r="M11" s="62"/>
      <c r="N11" s="62"/>
      <c r="O11" s="62"/>
      <c r="P11" s="62"/>
      <c r="Q11" s="62"/>
      <c r="R11" s="62"/>
      <c r="S11" s="62"/>
      <c r="T11" s="62"/>
      <c r="U11" s="62"/>
      <c r="V11" s="62"/>
      <c r="W11" s="62"/>
      <c r="X11" s="62"/>
    </row>
    <row r="12" spans="2:24" s="61" customFormat="1" ht="35.25" customHeight="1">
      <c r="B12" s="180" t="s">
        <v>81</v>
      </c>
      <c r="C12" s="71" t="s">
        <v>174</v>
      </c>
      <c r="D12" s="359">
        <v>178284787.37</v>
      </c>
      <c r="E12" s="359">
        <v>197893811</v>
      </c>
      <c r="F12" s="359">
        <v>98168458</v>
      </c>
      <c r="G12" s="360">
        <v>97552974.92</v>
      </c>
      <c r="H12" s="358">
        <f t="shared" si="0"/>
        <v>99.37303377017493</v>
      </c>
      <c r="I12" s="62"/>
      <c r="J12" s="62"/>
      <c r="K12" s="62"/>
      <c r="L12" s="62"/>
      <c r="M12" s="62"/>
      <c r="N12" s="62"/>
      <c r="O12" s="62"/>
      <c r="P12" s="62"/>
      <c r="Q12" s="62"/>
      <c r="R12" s="62"/>
      <c r="S12" s="62"/>
      <c r="T12" s="62"/>
      <c r="U12" s="62"/>
      <c r="V12" s="62"/>
      <c r="W12" s="62"/>
      <c r="X12" s="62"/>
    </row>
    <row r="13" spans="2:24" s="61" customFormat="1" ht="35.25" customHeight="1">
      <c r="B13" s="180" t="s">
        <v>82</v>
      </c>
      <c r="C13" s="71" t="s">
        <v>180</v>
      </c>
      <c r="D13" s="72">
        <v>273</v>
      </c>
      <c r="E13" s="72">
        <v>273</v>
      </c>
      <c r="F13" s="72">
        <v>273</v>
      </c>
      <c r="G13" s="72">
        <v>273</v>
      </c>
      <c r="H13" s="358">
        <f t="shared" si="0"/>
        <v>100</v>
      </c>
      <c r="I13" s="62"/>
      <c r="J13" s="62"/>
      <c r="K13" s="62"/>
      <c r="L13" s="62"/>
      <c r="M13" s="62"/>
      <c r="N13" s="62"/>
      <c r="O13" s="62"/>
      <c r="P13" s="62"/>
      <c r="Q13" s="62"/>
      <c r="R13" s="62"/>
      <c r="S13" s="62"/>
      <c r="T13" s="62"/>
      <c r="U13" s="62"/>
      <c r="V13" s="62"/>
      <c r="W13" s="62"/>
      <c r="X13" s="62"/>
    </row>
    <row r="14" spans="2:24" s="61" customFormat="1" ht="35.25" customHeight="1">
      <c r="B14" s="180" t="s">
        <v>178</v>
      </c>
      <c r="C14" s="73" t="s">
        <v>175</v>
      </c>
      <c r="D14" s="72">
        <v>257</v>
      </c>
      <c r="E14" s="72">
        <v>263</v>
      </c>
      <c r="F14" s="72">
        <v>263</v>
      </c>
      <c r="G14" s="72">
        <v>255</v>
      </c>
      <c r="H14" s="358">
        <f t="shared" si="0"/>
        <v>96.95817490494296</v>
      </c>
      <c r="I14" s="62"/>
      <c r="J14" s="62"/>
      <c r="K14" s="62"/>
      <c r="L14" s="62"/>
      <c r="M14" s="62"/>
      <c r="N14" s="62"/>
      <c r="O14" s="62"/>
      <c r="P14" s="62"/>
      <c r="Q14" s="62"/>
      <c r="R14" s="62"/>
      <c r="S14" s="62"/>
      <c r="T14" s="62"/>
      <c r="U14" s="62"/>
      <c r="V14" s="62"/>
      <c r="W14" s="62"/>
      <c r="X14" s="62"/>
    </row>
    <row r="15" spans="2:24" s="61" customFormat="1" ht="35.25" customHeight="1">
      <c r="B15" s="180" t="s">
        <v>177</v>
      </c>
      <c r="C15" s="73" t="s">
        <v>176</v>
      </c>
      <c r="D15" s="72">
        <v>16</v>
      </c>
      <c r="E15" s="72">
        <v>10</v>
      </c>
      <c r="F15" s="72">
        <v>10</v>
      </c>
      <c r="G15" s="72">
        <v>18</v>
      </c>
      <c r="H15" s="358">
        <f t="shared" si="0"/>
        <v>180</v>
      </c>
      <c r="I15" s="62"/>
      <c r="J15" s="62"/>
      <c r="K15" s="62"/>
      <c r="L15" s="62"/>
      <c r="M15" s="62"/>
      <c r="N15" s="62"/>
      <c r="O15" s="62"/>
      <c r="P15" s="62"/>
      <c r="Q15" s="62"/>
      <c r="R15" s="62"/>
      <c r="S15" s="62"/>
      <c r="T15" s="62"/>
      <c r="U15" s="62"/>
      <c r="V15" s="62"/>
      <c r="W15" s="62"/>
      <c r="X15" s="62"/>
    </row>
    <row r="16" spans="2:24" s="61" customFormat="1" ht="35.25" customHeight="1">
      <c r="B16" s="180" t="s">
        <v>149</v>
      </c>
      <c r="C16" s="74" t="s">
        <v>26</v>
      </c>
      <c r="D16" s="359">
        <v>117088.61</v>
      </c>
      <c r="E16" s="359">
        <v>150000</v>
      </c>
      <c r="F16" s="359">
        <v>75000</v>
      </c>
      <c r="G16" s="359">
        <v>60126.58</v>
      </c>
      <c r="H16" s="358">
        <f t="shared" si="0"/>
        <v>80.16877333333333</v>
      </c>
      <c r="I16" s="62"/>
      <c r="J16" s="62"/>
      <c r="K16" s="62"/>
      <c r="L16" s="62"/>
      <c r="M16" s="62"/>
      <c r="N16" s="62"/>
      <c r="O16" s="62"/>
      <c r="P16" s="62"/>
      <c r="Q16" s="62"/>
      <c r="R16" s="62"/>
      <c r="S16" s="62"/>
      <c r="T16" s="62"/>
      <c r="U16" s="62"/>
      <c r="V16" s="62"/>
      <c r="W16" s="62"/>
      <c r="X16" s="62"/>
    </row>
    <row r="17" spans="2:24" s="61" customFormat="1" ht="35.25" customHeight="1">
      <c r="B17" s="180" t="s">
        <v>150</v>
      </c>
      <c r="C17" s="74" t="s">
        <v>121</v>
      </c>
      <c r="D17" s="278">
        <v>1</v>
      </c>
      <c r="E17" s="278">
        <v>1</v>
      </c>
      <c r="F17" s="72">
        <v>1</v>
      </c>
      <c r="G17" s="72">
        <v>1</v>
      </c>
      <c r="H17" s="358">
        <f t="shared" si="0"/>
        <v>100</v>
      </c>
      <c r="I17" s="62"/>
      <c r="J17" s="62"/>
      <c r="K17" s="62"/>
      <c r="L17" s="62"/>
      <c r="M17" s="62"/>
      <c r="N17" s="62"/>
      <c r="O17" s="62"/>
      <c r="P17" s="62"/>
      <c r="Q17" s="62"/>
      <c r="R17" s="62"/>
      <c r="S17" s="62"/>
      <c r="T17" s="62"/>
      <c r="U17" s="62"/>
      <c r="V17" s="62"/>
      <c r="W17" s="62"/>
      <c r="X17" s="62"/>
    </row>
    <row r="18" spans="2:24" s="61" customFormat="1" ht="35.25" customHeight="1">
      <c r="B18" s="180" t="s">
        <v>151</v>
      </c>
      <c r="C18" s="74" t="s">
        <v>27</v>
      </c>
      <c r="D18" s="361"/>
      <c r="E18" s="361"/>
      <c r="F18" s="359"/>
      <c r="G18" s="359"/>
      <c r="H18" s="358"/>
      <c r="I18" s="62"/>
      <c r="J18" s="62"/>
      <c r="K18" s="62"/>
      <c r="L18" s="62"/>
      <c r="M18" s="62"/>
      <c r="N18" s="62"/>
      <c r="O18" s="62"/>
      <c r="P18" s="62"/>
      <c r="Q18" s="62"/>
      <c r="R18" s="62"/>
      <c r="S18" s="62"/>
      <c r="T18" s="62"/>
      <c r="U18" s="62"/>
      <c r="V18" s="62"/>
      <c r="W18" s="62"/>
      <c r="X18" s="62"/>
    </row>
    <row r="19" spans="2:24" s="61" customFormat="1" ht="35.25" customHeight="1">
      <c r="B19" s="180" t="s">
        <v>152</v>
      </c>
      <c r="C19" s="74" t="s">
        <v>122</v>
      </c>
      <c r="D19" s="361"/>
      <c r="E19" s="361"/>
      <c r="F19" s="359"/>
      <c r="G19" s="359"/>
      <c r="H19" s="358"/>
      <c r="I19" s="62"/>
      <c r="J19" s="62"/>
      <c r="K19" s="62"/>
      <c r="L19" s="62"/>
      <c r="M19" s="62"/>
      <c r="N19" s="62"/>
      <c r="O19" s="62"/>
      <c r="P19" s="62"/>
      <c r="Q19" s="62"/>
      <c r="R19" s="62"/>
      <c r="S19" s="62"/>
      <c r="T19" s="62"/>
      <c r="U19" s="62"/>
      <c r="V19" s="62"/>
      <c r="W19" s="62"/>
      <c r="X19" s="62"/>
    </row>
    <row r="20" spans="2:24" s="61" customFormat="1" ht="35.25" customHeight="1">
      <c r="B20" s="180" t="s">
        <v>153</v>
      </c>
      <c r="C20" s="75" t="s">
        <v>28</v>
      </c>
      <c r="D20" s="362">
        <v>2547178.67</v>
      </c>
      <c r="E20" s="362">
        <v>3950000</v>
      </c>
      <c r="F20" s="359">
        <v>1975000</v>
      </c>
      <c r="G20" s="359">
        <v>1642262.83</v>
      </c>
      <c r="H20" s="358">
        <f t="shared" si="0"/>
        <v>83.1525483544304</v>
      </c>
      <c r="I20" s="62"/>
      <c r="J20" s="62"/>
      <c r="K20" s="62"/>
      <c r="L20" s="62"/>
      <c r="M20" s="62"/>
      <c r="N20" s="62"/>
      <c r="O20" s="62"/>
      <c r="P20" s="62"/>
      <c r="Q20" s="62"/>
      <c r="R20" s="62"/>
      <c r="S20" s="62"/>
      <c r="T20" s="62"/>
      <c r="U20" s="62"/>
      <c r="V20" s="62"/>
      <c r="W20" s="62"/>
      <c r="X20" s="62"/>
    </row>
    <row r="21" spans="2:24" s="61" customFormat="1" ht="35.25" customHeight="1">
      <c r="B21" s="180" t="s">
        <v>154</v>
      </c>
      <c r="C21" s="80" t="s">
        <v>123</v>
      </c>
      <c r="D21" s="76">
        <v>7</v>
      </c>
      <c r="E21" s="76">
        <v>7</v>
      </c>
      <c r="F21" s="72">
        <v>7</v>
      </c>
      <c r="G21" s="76">
        <v>7</v>
      </c>
      <c r="H21" s="358">
        <f t="shared" si="0"/>
        <v>100</v>
      </c>
      <c r="I21" s="62"/>
      <c r="J21" s="62"/>
      <c r="K21" s="62"/>
      <c r="L21" s="62"/>
      <c r="M21" s="62"/>
      <c r="N21" s="62"/>
      <c r="O21" s="62"/>
      <c r="P21" s="62"/>
      <c r="Q21" s="62"/>
      <c r="R21" s="62"/>
      <c r="S21" s="62"/>
      <c r="T21" s="62"/>
      <c r="U21" s="62"/>
      <c r="V21" s="62"/>
      <c r="W21" s="62"/>
      <c r="X21" s="62"/>
    </row>
    <row r="22" spans="2:24" s="61" customFormat="1" ht="35.25" customHeight="1">
      <c r="B22" s="180" t="s">
        <v>155</v>
      </c>
      <c r="C22" s="75" t="s">
        <v>29</v>
      </c>
      <c r="D22" s="363"/>
      <c r="E22" s="363"/>
      <c r="F22" s="359"/>
      <c r="G22" s="359"/>
      <c r="H22" s="358"/>
      <c r="I22" s="62"/>
      <c r="J22" s="62"/>
      <c r="K22" s="62"/>
      <c r="L22" s="62"/>
      <c r="M22" s="62"/>
      <c r="N22" s="62"/>
      <c r="O22" s="62"/>
      <c r="P22" s="62"/>
      <c r="Q22" s="62"/>
      <c r="R22" s="62"/>
      <c r="S22" s="62"/>
      <c r="T22" s="62"/>
      <c r="U22" s="62"/>
      <c r="V22" s="62"/>
      <c r="W22" s="62"/>
      <c r="X22" s="62"/>
    </row>
    <row r="23" spans="2:24" s="61" customFormat="1" ht="35.25" customHeight="1">
      <c r="B23" s="180" t="s">
        <v>156</v>
      </c>
      <c r="C23" s="74" t="s">
        <v>124</v>
      </c>
      <c r="D23" s="363"/>
      <c r="E23" s="363"/>
      <c r="F23" s="359"/>
      <c r="G23" s="359"/>
      <c r="H23" s="358"/>
      <c r="I23" s="62"/>
      <c r="J23" s="62"/>
      <c r="K23" s="62"/>
      <c r="L23" s="62"/>
      <c r="M23" s="62"/>
      <c r="N23" s="62"/>
      <c r="O23" s="62"/>
      <c r="P23" s="62"/>
      <c r="Q23" s="62"/>
      <c r="R23" s="62"/>
      <c r="S23" s="62"/>
      <c r="T23" s="62"/>
      <c r="U23" s="62"/>
      <c r="V23" s="62"/>
      <c r="W23" s="62"/>
      <c r="X23" s="62"/>
    </row>
    <row r="24" spans="2:24" s="61" customFormat="1" ht="35.25" customHeight="1">
      <c r="B24" s="180" t="s">
        <v>157</v>
      </c>
      <c r="C24" s="75" t="s">
        <v>134</v>
      </c>
      <c r="D24" s="363"/>
      <c r="E24" s="363"/>
      <c r="F24" s="359"/>
      <c r="G24" s="359"/>
      <c r="H24" s="358"/>
      <c r="I24" s="62"/>
      <c r="J24" s="62"/>
      <c r="K24" s="62"/>
      <c r="L24" s="62"/>
      <c r="M24" s="62"/>
      <c r="N24" s="62"/>
      <c r="O24" s="62"/>
      <c r="P24" s="62"/>
      <c r="Q24" s="62"/>
      <c r="R24" s="62"/>
      <c r="S24" s="62"/>
      <c r="T24" s="62"/>
      <c r="U24" s="62"/>
      <c r="V24" s="62"/>
      <c r="W24" s="62"/>
      <c r="X24" s="62"/>
    </row>
    <row r="25" spans="2:24" s="61" customFormat="1" ht="35.25" customHeight="1">
      <c r="B25" s="180" t="s">
        <v>96</v>
      </c>
      <c r="C25" s="75" t="s">
        <v>133</v>
      </c>
      <c r="D25" s="363"/>
      <c r="E25" s="363"/>
      <c r="F25" s="359"/>
      <c r="G25" s="359"/>
      <c r="H25" s="358"/>
      <c r="I25" s="62"/>
      <c r="J25" s="62"/>
      <c r="K25" s="62"/>
      <c r="L25" s="62"/>
      <c r="M25" s="62"/>
      <c r="N25" s="62"/>
      <c r="O25" s="62"/>
      <c r="P25" s="62"/>
      <c r="Q25" s="62"/>
      <c r="R25" s="62"/>
      <c r="S25" s="62"/>
      <c r="T25" s="62"/>
      <c r="U25" s="62"/>
      <c r="V25" s="62"/>
      <c r="W25" s="62"/>
      <c r="X25" s="62"/>
    </row>
    <row r="26" spans="2:24" s="61" customFormat="1" ht="35.25" customHeight="1">
      <c r="B26" s="180" t="s">
        <v>158</v>
      </c>
      <c r="C26" s="75" t="s">
        <v>125</v>
      </c>
      <c r="D26" s="363"/>
      <c r="E26" s="363"/>
      <c r="F26" s="359"/>
      <c r="G26" s="359"/>
      <c r="H26" s="358"/>
      <c r="I26" s="62"/>
      <c r="J26" s="62"/>
      <c r="K26" s="62"/>
      <c r="L26" s="62"/>
      <c r="M26" s="62"/>
      <c r="N26" s="62"/>
      <c r="O26" s="62"/>
      <c r="P26" s="62"/>
      <c r="Q26" s="62"/>
      <c r="R26" s="62"/>
      <c r="S26" s="62"/>
      <c r="T26" s="62"/>
      <c r="U26" s="62"/>
      <c r="V26" s="62"/>
      <c r="W26" s="62"/>
      <c r="X26" s="62"/>
    </row>
    <row r="27" spans="2:24" s="61" customFormat="1" ht="35.25" customHeight="1">
      <c r="B27" s="180" t="s">
        <v>159</v>
      </c>
      <c r="C27" s="75" t="s">
        <v>126</v>
      </c>
      <c r="D27" s="363"/>
      <c r="E27" s="363"/>
      <c r="F27" s="359"/>
      <c r="G27" s="359"/>
      <c r="H27" s="358"/>
      <c r="I27" s="62"/>
      <c r="J27" s="62"/>
      <c r="K27" s="62"/>
      <c r="L27" s="62"/>
      <c r="M27" s="62"/>
      <c r="N27" s="62"/>
      <c r="O27" s="62"/>
      <c r="P27" s="62"/>
      <c r="Q27" s="62"/>
      <c r="R27" s="62"/>
      <c r="S27" s="62"/>
      <c r="T27" s="62"/>
      <c r="U27" s="62"/>
      <c r="V27" s="62"/>
      <c r="W27" s="62"/>
      <c r="X27" s="62"/>
    </row>
    <row r="28" spans="2:24" s="61" customFormat="1" ht="35.25" customHeight="1">
      <c r="B28" s="180" t="s">
        <v>160</v>
      </c>
      <c r="C28" s="75" t="s">
        <v>127</v>
      </c>
      <c r="D28" s="363">
        <v>1623417.72</v>
      </c>
      <c r="E28" s="363">
        <v>1623417.72</v>
      </c>
      <c r="F28" s="363">
        <v>811708.86</v>
      </c>
      <c r="G28" s="360">
        <v>811708.86</v>
      </c>
      <c r="H28" s="358">
        <f t="shared" si="0"/>
        <v>100</v>
      </c>
      <c r="I28" s="62"/>
      <c r="J28" s="62"/>
      <c r="K28" s="62"/>
      <c r="L28" s="62"/>
      <c r="M28" s="62"/>
      <c r="N28" s="62"/>
      <c r="O28" s="62"/>
      <c r="P28" s="62"/>
      <c r="Q28" s="62"/>
      <c r="R28" s="62"/>
      <c r="S28" s="62"/>
      <c r="T28" s="62"/>
      <c r="U28" s="62"/>
      <c r="V28" s="62"/>
      <c r="W28" s="62"/>
      <c r="X28" s="62"/>
    </row>
    <row r="29" spans="2:24" s="61" customFormat="1" ht="35.25" customHeight="1">
      <c r="B29" s="180" t="s">
        <v>161</v>
      </c>
      <c r="C29" s="75" t="s">
        <v>128</v>
      </c>
      <c r="D29" s="76">
        <v>3</v>
      </c>
      <c r="E29" s="76">
        <v>3</v>
      </c>
      <c r="F29" s="72">
        <v>3</v>
      </c>
      <c r="G29" s="72">
        <v>3</v>
      </c>
      <c r="H29" s="358">
        <f t="shared" si="0"/>
        <v>100</v>
      </c>
      <c r="I29" s="62"/>
      <c r="J29" s="62"/>
      <c r="K29" s="62"/>
      <c r="L29" s="62"/>
      <c r="M29" s="62"/>
      <c r="N29" s="62"/>
      <c r="O29" s="62"/>
      <c r="P29" s="62"/>
      <c r="Q29" s="62"/>
      <c r="R29" s="62"/>
      <c r="S29" s="62"/>
      <c r="T29" s="62"/>
      <c r="U29" s="62"/>
      <c r="V29" s="62"/>
      <c r="W29" s="62"/>
      <c r="X29" s="62"/>
    </row>
    <row r="30" spans="2:24" s="61" customFormat="1" ht="35.25" customHeight="1">
      <c r="B30" s="180" t="s">
        <v>162</v>
      </c>
      <c r="C30" s="75" t="s">
        <v>30</v>
      </c>
      <c r="D30" s="363">
        <v>11219476.09</v>
      </c>
      <c r="E30" s="363">
        <v>11720000</v>
      </c>
      <c r="F30" s="359">
        <v>5860000</v>
      </c>
      <c r="G30" s="359">
        <v>5561467.02</v>
      </c>
      <c r="H30" s="358">
        <f t="shared" si="0"/>
        <v>94.90558054607507</v>
      </c>
      <c r="I30" s="62"/>
      <c r="J30" s="62"/>
      <c r="K30" s="62"/>
      <c r="L30" s="62"/>
      <c r="M30" s="62"/>
      <c r="N30" s="62"/>
      <c r="O30" s="62"/>
      <c r="P30" s="62"/>
      <c r="Q30" s="62"/>
      <c r="R30" s="62"/>
      <c r="S30" s="62"/>
      <c r="T30" s="62"/>
      <c r="U30" s="62"/>
      <c r="V30" s="62"/>
      <c r="W30" s="62"/>
      <c r="X30" s="62"/>
    </row>
    <row r="31" spans="2:24" s="69" customFormat="1" ht="35.25" customHeight="1">
      <c r="B31" s="180" t="s">
        <v>163</v>
      </c>
      <c r="C31" s="75" t="s">
        <v>129</v>
      </c>
      <c r="D31" s="363">
        <v>557623.09</v>
      </c>
      <c r="E31" s="363">
        <v>700000</v>
      </c>
      <c r="F31" s="359">
        <v>350000</v>
      </c>
      <c r="G31" s="359">
        <v>257170.48</v>
      </c>
      <c r="H31" s="358">
        <f t="shared" si="0"/>
        <v>73.47728000000001</v>
      </c>
      <c r="I31" s="78"/>
      <c r="J31" s="78"/>
      <c r="K31" s="78"/>
      <c r="L31" s="78"/>
      <c r="M31" s="78"/>
      <c r="N31" s="78"/>
      <c r="O31" s="78"/>
      <c r="P31" s="78"/>
      <c r="Q31" s="78"/>
      <c r="R31" s="78"/>
      <c r="S31" s="78"/>
      <c r="T31" s="78"/>
      <c r="U31" s="78"/>
      <c r="V31" s="78"/>
      <c r="W31" s="78"/>
      <c r="X31" s="78"/>
    </row>
    <row r="32" spans="2:24" s="61" customFormat="1" ht="35.25" customHeight="1">
      <c r="B32" s="180" t="s">
        <v>164</v>
      </c>
      <c r="C32" s="77" t="s">
        <v>130</v>
      </c>
      <c r="D32" s="363">
        <v>343101.2</v>
      </c>
      <c r="E32" s="363">
        <v>370000</v>
      </c>
      <c r="F32" s="359">
        <v>185000</v>
      </c>
      <c r="G32" s="359">
        <v>75301.07</v>
      </c>
      <c r="H32" s="358">
        <f t="shared" si="0"/>
        <v>40.70328108108108</v>
      </c>
      <c r="I32" s="62"/>
      <c r="J32" s="62"/>
      <c r="K32" s="62"/>
      <c r="L32" s="62"/>
      <c r="M32" s="62"/>
      <c r="N32" s="62"/>
      <c r="O32" s="62"/>
      <c r="P32" s="62"/>
      <c r="Q32" s="62"/>
      <c r="R32" s="62"/>
      <c r="S32" s="62"/>
      <c r="T32" s="62"/>
      <c r="U32" s="62"/>
      <c r="V32" s="62"/>
      <c r="W32" s="62"/>
      <c r="X32" s="62"/>
    </row>
    <row r="33" spans="2:24" s="61" customFormat="1" ht="35.25" customHeight="1">
      <c r="B33" s="180" t="s">
        <v>165</v>
      </c>
      <c r="C33" s="75" t="s">
        <v>31</v>
      </c>
      <c r="D33" s="363">
        <v>1330338.75</v>
      </c>
      <c r="E33" s="363">
        <v>1345734</v>
      </c>
      <c r="F33" s="359">
        <v>448578</v>
      </c>
      <c r="G33" s="359">
        <v>462471.75</v>
      </c>
      <c r="H33" s="358">
        <f t="shared" si="0"/>
        <v>103.09728742827335</v>
      </c>
      <c r="I33" s="62"/>
      <c r="J33" s="62"/>
      <c r="K33" s="62"/>
      <c r="L33" s="62"/>
      <c r="M33" s="62"/>
      <c r="N33" s="62"/>
      <c r="O33" s="62"/>
      <c r="P33" s="62"/>
      <c r="Q33" s="62"/>
      <c r="R33" s="62"/>
      <c r="S33" s="62"/>
      <c r="T33" s="62"/>
      <c r="U33" s="62"/>
      <c r="V33" s="62"/>
      <c r="W33" s="62"/>
      <c r="X33" s="62"/>
    </row>
    <row r="34" spans="2:24" s="61" customFormat="1" ht="35.25" customHeight="1">
      <c r="B34" s="180" t="s">
        <v>695</v>
      </c>
      <c r="C34" s="75" t="s">
        <v>67</v>
      </c>
      <c r="D34" s="76">
        <v>6</v>
      </c>
      <c r="E34" s="76">
        <v>6</v>
      </c>
      <c r="F34" s="76">
        <v>2</v>
      </c>
      <c r="G34" s="72">
        <v>2</v>
      </c>
      <c r="H34" s="358">
        <f t="shared" si="0"/>
        <v>100</v>
      </c>
      <c r="I34" s="62"/>
      <c r="J34" s="62"/>
      <c r="K34" s="62"/>
      <c r="L34" s="62"/>
      <c r="M34" s="62"/>
      <c r="N34" s="62"/>
      <c r="O34" s="62"/>
      <c r="P34" s="62"/>
      <c r="Q34" s="62"/>
      <c r="R34" s="62"/>
      <c r="S34" s="62"/>
      <c r="T34" s="62"/>
      <c r="U34" s="62"/>
      <c r="V34" s="62"/>
      <c r="W34" s="62"/>
      <c r="X34" s="62"/>
    </row>
    <row r="35" spans="2:24" s="61" customFormat="1" ht="35.25" customHeight="1">
      <c r="B35" s="180" t="s">
        <v>166</v>
      </c>
      <c r="C35" s="75" t="s">
        <v>696</v>
      </c>
      <c r="D35" s="363"/>
      <c r="E35" s="363"/>
      <c r="F35" s="359"/>
      <c r="G35" s="359"/>
      <c r="H35" s="358"/>
      <c r="I35" s="62"/>
      <c r="J35" s="62"/>
      <c r="K35" s="62"/>
      <c r="L35" s="62"/>
      <c r="M35" s="62"/>
      <c r="N35" s="62"/>
      <c r="O35" s="62"/>
      <c r="P35" s="62"/>
      <c r="Q35" s="62"/>
      <c r="R35" s="62"/>
      <c r="S35" s="62"/>
      <c r="T35" s="62"/>
      <c r="U35" s="62"/>
      <c r="V35" s="62"/>
      <c r="W35" s="62"/>
      <c r="X35" s="62"/>
    </row>
    <row r="36" spans="2:24" s="61" customFormat="1" ht="35.25" customHeight="1">
      <c r="B36" s="180" t="s">
        <v>697</v>
      </c>
      <c r="C36" s="75" t="s">
        <v>67</v>
      </c>
      <c r="D36" s="363"/>
      <c r="E36" s="363"/>
      <c r="F36" s="359"/>
      <c r="G36" s="359"/>
      <c r="H36" s="358"/>
      <c r="I36" s="62"/>
      <c r="J36" s="62"/>
      <c r="K36" s="62"/>
      <c r="L36" s="62"/>
      <c r="M36" s="62"/>
      <c r="N36" s="62"/>
      <c r="O36" s="62"/>
      <c r="P36" s="62"/>
      <c r="Q36" s="62"/>
      <c r="R36" s="62"/>
      <c r="S36" s="62"/>
      <c r="T36" s="62"/>
      <c r="U36" s="62"/>
      <c r="V36" s="62"/>
      <c r="W36" s="62"/>
      <c r="X36" s="62"/>
    </row>
    <row r="37" spans="2:24" s="61" customFormat="1" ht="35.25" customHeight="1">
      <c r="B37" s="180" t="s">
        <v>97</v>
      </c>
      <c r="C37" s="75" t="s">
        <v>32</v>
      </c>
      <c r="D37" s="363">
        <v>2859681.18</v>
      </c>
      <c r="E37" s="363">
        <v>1205565.6</v>
      </c>
      <c r="F37" s="359">
        <v>679462.8</v>
      </c>
      <c r="G37" s="359">
        <v>722042.78</v>
      </c>
      <c r="H37" s="358">
        <f t="shared" si="0"/>
        <v>106.26671246755525</v>
      </c>
      <c r="I37" s="62"/>
      <c r="J37" s="62"/>
      <c r="K37" s="62"/>
      <c r="L37" s="62"/>
      <c r="M37" s="62"/>
      <c r="N37" s="62"/>
      <c r="O37" s="62"/>
      <c r="P37" s="62"/>
      <c r="Q37" s="62"/>
      <c r="R37" s="62"/>
      <c r="S37" s="62"/>
      <c r="T37" s="62"/>
      <c r="U37" s="62"/>
      <c r="V37" s="62"/>
      <c r="W37" s="62"/>
      <c r="X37" s="62"/>
    </row>
    <row r="38" spans="2:24" s="61" customFormat="1" ht="35.25" customHeight="1">
      <c r="B38" s="180" t="s">
        <v>167</v>
      </c>
      <c r="C38" s="75" t="s">
        <v>67</v>
      </c>
      <c r="D38" s="76">
        <v>23</v>
      </c>
      <c r="E38" s="76">
        <v>10</v>
      </c>
      <c r="F38" s="72">
        <v>5</v>
      </c>
      <c r="G38" s="72">
        <v>5</v>
      </c>
      <c r="H38" s="358">
        <f t="shared" si="0"/>
        <v>100</v>
      </c>
      <c r="I38" s="62"/>
      <c r="J38" s="62"/>
      <c r="K38" s="62"/>
      <c r="L38" s="62"/>
      <c r="M38" s="62"/>
      <c r="N38" s="62"/>
      <c r="O38" s="62"/>
      <c r="P38" s="62"/>
      <c r="Q38" s="62"/>
      <c r="R38" s="62"/>
      <c r="S38" s="62"/>
      <c r="T38" s="62"/>
      <c r="U38" s="62"/>
      <c r="V38" s="62"/>
      <c r="W38" s="62"/>
      <c r="X38" s="62"/>
    </row>
    <row r="39" spans="2:24" s="61" customFormat="1" ht="35.25" customHeight="1">
      <c r="B39" s="180" t="s">
        <v>168</v>
      </c>
      <c r="C39" s="75" t="s">
        <v>33</v>
      </c>
      <c r="D39" s="363"/>
      <c r="E39" s="363"/>
      <c r="F39" s="359"/>
      <c r="G39" s="359"/>
      <c r="H39" s="358"/>
      <c r="I39" s="62"/>
      <c r="J39" s="62"/>
      <c r="K39" s="62"/>
      <c r="L39" s="62"/>
      <c r="M39" s="62"/>
      <c r="N39" s="62"/>
      <c r="O39" s="62"/>
      <c r="P39" s="62"/>
      <c r="Q39" s="62"/>
      <c r="R39" s="62"/>
      <c r="S39" s="62"/>
      <c r="T39" s="62"/>
      <c r="U39" s="62"/>
      <c r="V39" s="62"/>
      <c r="W39" s="62"/>
      <c r="X39" s="62"/>
    </row>
    <row r="40" spans="2:24" s="61" customFormat="1" ht="32.25" customHeight="1">
      <c r="B40" s="180" t="s">
        <v>169</v>
      </c>
      <c r="C40" s="75" t="s">
        <v>34</v>
      </c>
      <c r="D40" s="363">
        <v>307478.99</v>
      </c>
      <c r="E40" s="363">
        <v>1000000</v>
      </c>
      <c r="F40" s="359">
        <v>500000</v>
      </c>
      <c r="G40" s="359">
        <v>205990.04</v>
      </c>
      <c r="H40" s="358">
        <f t="shared" si="0"/>
        <v>41.198008</v>
      </c>
      <c r="I40" s="62"/>
      <c r="J40" s="62"/>
      <c r="K40" s="62"/>
      <c r="L40" s="62"/>
      <c r="M40" s="62"/>
      <c r="N40" s="62"/>
      <c r="O40" s="62"/>
      <c r="P40" s="62"/>
      <c r="Q40" s="62"/>
      <c r="R40" s="62"/>
      <c r="S40" s="62"/>
      <c r="T40" s="62"/>
      <c r="U40" s="62"/>
      <c r="V40" s="62"/>
      <c r="W40" s="62"/>
      <c r="X40" s="62"/>
    </row>
    <row r="41" spans="2:24" s="61" customFormat="1" ht="30.75" customHeight="1">
      <c r="B41" s="180" t="s">
        <v>698</v>
      </c>
      <c r="C41" s="75" t="s">
        <v>699</v>
      </c>
      <c r="D41" s="363">
        <v>12460222.22</v>
      </c>
      <c r="E41" s="363">
        <v>12679333.33</v>
      </c>
      <c r="F41" s="359">
        <v>6339666.66</v>
      </c>
      <c r="G41" s="359">
        <v>5966666.67</v>
      </c>
      <c r="H41" s="358">
        <f t="shared" si="0"/>
        <v>94.11641005743351</v>
      </c>
      <c r="I41" s="62"/>
      <c r="J41" s="62"/>
      <c r="K41" s="62"/>
      <c r="L41" s="62"/>
      <c r="M41" s="62"/>
      <c r="N41" s="62"/>
      <c r="O41" s="62"/>
      <c r="P41" s="62"/>
      <c r="Q41" s="62"/>
      <c r="R41" s="62"/>
      <c r="S41" s="62"/>
      <c r="T41" s="62"/>
      <c r="U41" s="62"/>
      <c r="V41" s="62"/>
      <c r="W41" s="62"/>
      <c r="X41" s="62"/>
    </row>
    <row r="42" spans="2:24" s="61" customFormat="1" ht="27" customHeight="1">
      <c r="B42" s="180" t="s">
        <v>170</v>
      </c>
      <c r="C42" s="75" t="s">
        <v>35</v>
      </c>
      <c r="D42" s="363"/>
      <c r="E42" s="363"/>
      <c r="F42" s="359"/>
      <c r="G42" s="359"/>
      <c r="H42" s="358"/>
      <c r="I42" s="62"/>
      <c r="J42" s="62"/>
      <c r="K42" s="62"/>
      <c r="L42" s="62"/>
      <c r="M42" s="62"/>
      <c r="N42" s="62"/>
      <c r="O42" s="62"/>
      <c r="P42" s="62"/>
      <c r="Q42" s="62"/>
      <c r="R42" s="62"/>
      <c r="S42" s="62"/>
      <c r="T42" s="62"/>
      <c r="U42" s="62"/>
      <c r="V42" s="62"/>
      <c r="W42" s="62"/>
      <c r="X42" s="62"/>
    </row>
    <row r="43" spans="2:24" ht="29.25" customHeight="1">
      <c r="B43" s="364" t="s">
        <v>98</v>
      </c>
      <c r="C43" s="365" t="s">
        <v>36</v>
      </c>
      <c r="D43" s="366">
        <v>0</v>
      </c>
      <c r="E43" s="366">
        <v>700000</v>
      </c>
      <c r="F43" s="367">
        <v>0</v>
      </c>
      <c r="G43" s="367">
        <v>0</v>
      </c>
      <c r="H43" s="358">
        <v>0</v>
      </c>
      <c r="I43" s="5"/>
      <c r="J43" s="5"/>
      <c r="K43" s="5"/>
      <c r="L43" s="5"/>
      <c r="M43" s="5"/>
      <c r="N43" s="5"/>
      <c r="O43" s="5"/>
      <c r="P43" s="5"/>
      <c r="Q43" s="5"/>
      <c r="R43" s="5"/>
      <c r="S43" s="5"/>
      <c r="T43" s="5"/>
      <c r="U43" s="5"/>
      <c r="V43" s="5"/>
      <c r="W43" s="5"/>
      <c r="X43" s="5"/>
    </row>
    <row r="44" spans="2:24" ht="28.5" customHeight="1" thickBot="1">
      <c r="B44" s="181" t="s">
        <v>700</v>
      </c>
      <c r="C44" s="182" t="s">
        <v>701</v>
      </c>
      <c r="D44" s="368"/>
      <c r="E44" s="368"/>
      <c r="F44" s="369"/>
      <c r="G44" s="369"/>
      <c r="H44" s="370"/>
      <c r="I44" s="115"/>
      <c r="J44" s="5"/>
      <c r="K44" s="5"/>
      <c r="L44" s="5"/>
      <c r="M44" s="5"/>
      <c r="N44" s="5"/>
      <c r="O44" s="5"/>
      <c r="P44" s="5"/>
      <c r="Q44" s="5"/>
      <c r="R44" s="5"/>
      <c r="S44" s="5"/>
      <c r="T44" s="5"/>
      <c r="U44" s="5"/>
      <c r="V44" s="5"/>
      <c r="W44" s="5"/>
      <c r="X44" s="5"/>
    </row>
    <row r="45" spans="2:24" ht="24" customHeight="1">
      <c r="B45" s="66"/>
      <c r="C45" s="65" t="s">
        <v>181</v>
      </c>
      <c r="D45" s="79"/>
      <c r="E45" s="65"/>
      <c r="F45" s="66"/>
      <c r="G45" s="371"/>
      <c r="H45" s="66"/>
      <c r="I45" s="22"/>
      <c r="J45" s="5"/>
      <c r="K45" s="5"/>
      <c r="L45" s="5"/>
      <c r="M45" s="5"/>
      <c r="N45" s="5"/>
      <c r="O45" s="5"/>
      <c r="P45" s="5"/>
      <c r="Q45" s="5"/>
      <c r="R45" s="5"/>
      <c r="S45" s="5"/>
      <c r="T45" s="5"/>
      <c r="U45" s="5"/>
      <c r="V45" s="5"/>
      <c r="W45" s="5"/>
      <c r="X45" s="5"/>
    </row>
    <row r="46" spans="2:24" ht="18.75">
      <c r="B46" s="66"/>
      <c r="C46" s="552" t="s">
        <v>182</v>
      </c>
      <c r="D46" s="552"/>
      <c r="E46" s="552"/>
      <c r="F46" s="552"/>
      <c r="G46" s="66"/>
      <c r="H46" s="66"/>
      <c r="I46" s="5"/>
      <c r="J46" s="5"/>
      <c r="K46" s="5"/>
      <c r="L46" s="5"/>
      <c r="M46" s="5"/>
      <c r="N46" s="5"/>
      <c r="O46" s="5"/>
      <c r="P46" s="5"/>
      <c r="Q46" s="5"/>
      <c r="R46" s="5"/>
      <c r="S46" s="5"/>
      <c r="T46" s="5"/>
      <c r="U46" s="5"/>
      <c r="V46" s="5"/>
      <c r="W46" s="5"/>
      <c r="X46" s="5"/>
    </row>
    <row r="47" spans="2:24" ht="15.75">
      <c r="B47" s="7"/>
      <c r="C47" s="8"/>
      <c r="D47" s="51"/>
      <c r="E47" s="373"/>
      <c r="F47" s="7"/>
      <c r="G47" s="7"/>
      <c r="H47" s="7"/>
      <c r="I47" s="5"/>
      <c r="J47" s="5"/>
      <c r="K47" s="5"/>
      <c r="L47" s="5"/>
      <c r="M47" s="5"/>
      <c r="N47" s="5"/>
      <c r="O47" s="5"/>
      <c r="P47" s="5"/>
      <c r="Q47" s="5"/>
      <c r="R47" s="5"/>
      <c r="S47" s="5"/>
      <c r="T47" s="5"/>
      <c r="U47" s="5"/>
      <c r="V47" s="5"/>
      <c r="W47" s="5"/>
      <c r="X47" s="5"/>
    </row>
    <row r="48" spans="2:24" ht="15.75">
      <c r="B48" s="538" t="s">
        <v>704</v>
      </c>
      <c r="C48" s="538"/>
      <c r="D48" s="372"/>
      <c r="E48" s="539" t="s">
        <v>592</v>
      </c>
      <c r="F48" s="539"/>
      <c r="G48" s="539"/>
      <c r="H48" s="539"/>
      <c r="I48" s="5"/>
      <c r="J48" s="5"/>
      <c r="K48" s="5"/>
      <c r="L48" s="5"/>
      <c r="M48" s="5"/>
      <c r="N48" s="5"/>
      <c r="O48" s="5"/>
      <c r="P48" s="5"/>
      <c r="Q48" s="5"/>
      <c r="R48" s="5"/>
      <c r="S48" s="5"/>
      <c r="T48" s="5"/>
      <c r="U48" s="5"/>
      <c r="V48" s="5"/>
      <c r="W48" s="5"/>
      <c r="X48" s="5"/>
    </row>
    <row r="49" spans="2:24" ht="15.75">
      <c r="B49" s="22"/>
      <c r="C49" s="22"/>
      <c r="D49" s="115" t="s">
        <v>557</v>
      </c>
      <c r="F49" s="22"/>
      <c r="G49" s="22"/>
      <c r="H49" s="22"/>
      <c r="I49" s="5"/>
      <c r="J49" s="5"/>
      <c r="K49" s="5"/>
      <c r="L49" s="5"/>
      <c r="M49" s="5"/>
      <c r="N49" s="5"/>
      <c r="O49" s="5"/>
      <c r="P49" s="5"/>
      <c r="Q49" s="5"/>
      <c r="R49" s="5"/>
      <c r="S49" s="5"/>
      <c r="T49" s="5"/>
      <c r="U49" s="5"/>
      <c r="V49" s="5"/>
      <c r="W49" s="5"/>
      <c r="X49" s="5"/>
    </row>
    <row r="50" spans="2:24" ht="15.75">
      <c r="B50" s="7"/>
      <c r="C50" s="9"/>
      <c r="D50" s="53"/>
      <c r="E50" s="9"/>
      <c r="F50" s="7"/>
      <c r="G50" s="7"/>
      <c r="H50" s="7"/>
      <c r="I50" s="5"/>
      <c r="J50" s="5"/>
      <c r="K50" s="5"/>
      <c r="L50" s="5"/>
      <c r="M50" s="5"/>
      <c r="N50" s="5"/>
      <c r="O50" s="5"/>
      <c r="P50" s="5"/>
      <c r="Q50" s="5"/>
      <c r="R50" s="5"/>
      <c r="S50" s="5"/>
      <c r="T50" s="5"/>
      <c r="U50" s="5"/>
      <c r="V50" s="5"/>
      <c r="W50" s="5"/>
      <c r="X50" s="5"/>
    </row>
    <row r="51" spans="2:24" ht="15.75">
      <c r="B51" s="7"/>
      <c r="C51" s="9"/>
      <c r="D51" s="53"/>
      <c r="E51" s="9"/>
      <c r="F51" s="7"/>
      <c r="G51" s="7"/>
      <c r="H51" s="7"/>
      <c r="I51" s="5"/>
      <c r="J51" s="5"/>
      <c r="K51" s="5"/>
      <c r="L51" s="5"/>
      <c r="M51" s="5"/>
      <c r="N51" s="5"/>
      <c r="O51" s="5"/>
      <c r="P51" s="5"/>
      <c r="Q51" s="5"/>
      <c r="R51" s="5"/>
      <c r="S51" s="5"/>
      <c r="T51" s="5"/>
      <c r="U51" s="5"/>
      <c r="V51" s="5"/>
      <c r="W51" s="5"/>
      <c r="X51" s="5"/>
    </row>
    <row r="52" spans="2:24" ht="15.75">
      <c r="B52" s="7"/>
      <c r="C52" s="9"/>
      <c r="D52" s="53"/>
      <c r="E52" s="9"/>
      <c r="F52" s="7"/>
      <c r="G52" s="7"/>
      <c r="H52" s="7"/>
      <c r="I52" s="5"/>
      <c r="J52" s="5"/>
      <c r="K52" s="5"/>
      <c r="L52" s="5"/>
      <c r="M52" s="5"/>
      <c r="N52" s="5"/>
      <c r="O52" s="5"/>
      <c r="P52" s="5"/>
      <c r="Q52" s="5"/>
      <c r="R52" s="5"/>
      <c r="S52" s="5"/>
      <c r="T52" s="5"/>
      <c r="U52" s="5"/>
      <c r="V52" s="5"/>
      <c r="W52" s="5"/>
      <c r="X52" s="5"/>
    </row>
    <row r="53" spans="2:20" ht="15.75">
      <c r="B53" s="7"/>
      <c r="C53" s="9"/>
      <c r="D53" s="53"/>
      <c r="E53" s="9"/>
      <c r="F53" s="7"/>
      <c r="G53" s="7"/>
      <c r="H53" s="7"/>
      <c r="I53" s="5"/>
      <c r="J53" s="5"/>
      <c r="K53" s="5"/>
      <c r="L53" s="5"/>
      <c r="M53" s="5"/>
      <c r="N53" s="5"/>
      <c r="O53" s="5"/>
      <c r="P53" s="5"/>
      <c r="Q53" s="5"/>
      <c r="R53" s="5"/>
      <c r="S53" s="5"/>
      <c r="T53" s="5"/>
    </row>
    <row r="54" spans="2:20" ht="15.75">
      <c r="B54" s="7"/>
      <c r="C54" s="9"/>
      <c r="D54" s="53"/>
      <c r="E54" s="9"/>
      <c r="F54" s="7"/>
      <c r="G54" s="7"/>
      <c r="H54" s="7"/>
      <c r="I54" s="5"/>
      <c r="J54" s="5"/>
      <c r="K54" s="5"/>
      <c r="L54" s="5"/>
      <c r="M54" s="5"/>
      <c r="N54" s="5"/>
      <c r="O54" s="5"/>
      <c r="P54" s="5"/>
      <c r="Q54" s="5"/>
      <c r="R54" s="5"/>
      <c r="S54" s="5"/>
      <c r="T54" s="5"/>
    </row>
    <row r="55" spans="2:20" ht="15.75">
      <c r="B55" s="7"/>
      <c r="C55" s="9"/>
      <c r="D55" s="53"/>
      <c r="E55" s="9"/>
      <c r="F55" s="7"/>
      <c r="G55" s="7"/>
      <c r="H55" s="7"/>
      <c r="I55" s="5"/>
      <c r="J55" s="5"/>
      <c r="K55" s="5"/>
      <c r="L55" s="5"/>
      <c r="M55" s="5"/>
      <c r="N55" s="5"/>
      <c r="O55" s="5"/>
      <c r="P55" s="5"/>
      <c r="Q55" s="5"/>
      <c r="R55" s="5"/>
      <c r="S55" s="5"/>
      <c r="T55" s="5"/>
    </row>
    <row r="56" spans="2:20" ht="15.75">
      <c r="B56" s="7"/>
      <c r="C56" s="5"/>
      <c r="D56" s="52"/>
      <c r="E56" s="5"/>
      <c r="F56" s="7"/>
      <c r="G56" s="7"/>
      <c r="H56" s="7"/>
      <c r="I56" s="5"/>
      <c r="J56" s="5"/>
      <c r="K56" s="5"/>
      <c r="L56" s="5"/>
      <c r="M56" s="5"/>
      <c r="N56" s="5"/>
      <c r="O56" s="5"/>
      <c r="P56" s="5"/>
      <c r="Q56" s="5"/>
      <c r="R56" s="5"/>
      <c r="S56" s="5"/>
      <c r="T56" s="5"/>
    </row>
    <row r="57" spans="2:20" ht="15.75">
      <c r="B57" s="7"/>
      <c r="C57" s="5"/>
      <c r="D57" s="52"/>
      <c r="E57" s="5"/>
      <c r="F57" s="7"/>
      <c r="G57" s="7"/>
      <c r="H57" s="7"/>
      <c r="I57" s="5"/>
      <c r="J57" s="5"/>
      <c r="K57" s="5"/>
      <c r="L57" s="5"/>
      <c r="M57" s="5"/>
      <c r="N57" s="5"/>
      <c r="O57" s="5"/>
      <c r="P57" s="5"/>
      <c r="Q57" s="5"/>
      <c r="R57" s="5"/>
      <c r="S57" s="5"/>
      <c r="T57" s="5"/>
    </row>
    <row r="58" spans="2:20" ht="15.75">
      <c r="B58" s="7"/>
      <c r="C58" s="5"/>
      <c r="D58" s="52"/>
      <c r="E58" s="5"/>
      <c r="F58" s="7"/>
      <c r="G58" s="7"/>
      <c r="H58" s="7"/>
      <c r="I58" s="5"/>
      <c r="J58" s="5"/>
      <c r="K58" s="5"/>
      <c r="L58" s="5"/>
      <c r="M58" s="5"/>
      <c r="N58" s="5"/>
      <c r="O58" s="5"/>
      <c r="P58" s="5"/>
      <c r="Q58" s="5"/>
      <c r="R58" s="5"/>
      <c r="S58" s="5"/>
      <c r="T58" s="5"/>
    </row>
    <row r="59" spans="2:20" ht="15.75">
      <c r="B59" s="7"/>
      <c r="C59" s="9"/>
      <c r="D59" s="53"/>
      <c r="E59" s="9"/>
      <c r="F59" s="7"/>
      <c r="G59" s="7"/>
      <c r="H59" s="7"/>
      <c r="I59" s="5"/>
      <c r="J59" s="5"/>
      <c r="K59" s="5"/>
      <c r="L59" s="5"/>
      <c r="M59" s="5"/>
      <c r="N59" s="5"/>
      <c r="O59" s="5"/>
      <c r="P59" s="5"/>
      <c r="Q59" s="5"/>
      <c r="R59" s="5"/>
      <c r="S59" s="5"/>
      <c r="T59" s="5"/>
    </row>
    <row r="60" spans="2:20" ht="15.75">
      <c r="B60" s="7"/>
      <c r="C60" s="9"/>
      <c r="D60" s="53"/>
      <c r="E60" s="9"/>
      <c r="F60" s="7"/>
      <c r="G60" s="7"/>
      <c r="H60" s="7"/>
      <c r="I60" s="5"/>
      <c r="J60" s="5"/>
      <c r="K60" s="5"/>
      <c r="L60" s="5"/>
      <c r="M60" s="5"/>
      <c r="N60" s="5"/>
      <c r="O60" s="5"/>
      <c r="P60" s="5"/>
      <c r="Q60" s="5"/>
      <c r="R60" s="5"/>
      <c r="S60" s="5"/>
      <c r="T60" s="5"/>
    </row>
    <row r="61" spans="2:20" ht="15.75">
      <c r="B61" s="7"/>
      <c r="C61" s="9"/>
      <c r="D61" s="53"/>
      <c r="E61" s="9"/>
      <c r="F61" s="7"/>
      <c r="G61" s="7"/>
      <c r="H61" s="7"/>
      <c r="I61" s="5"/>
      <c r="J61" s="5"/>
      <c r="K61" s="5"/>
      <c r="L61" s="5"/>
      <c r="M61" s="5"/>
      <c r="N61" s="5"/>
      <c r="O61" s="5"/>
      <c r="P61" s="5"/>
      <c r="Q61" s="5"/>
      <c r="R61" s="5"/>
      <c r="S61" s="5"/>
      <c r="T61" s="5"/>
    </row>
    <row r="62" spans="2:20" ht="15.75">
      <c r="B62" s="7"/>
      <c r="C62" s="9"/>
      <c r="D62" s="53"/>
      <c r="E62" s="9"/>
      <c r="F62" s="7"/>
      <c r="G62" s="7"/>
      <c r="H62" s="7"/>
      <c r="I62" s="5"/>
      <c r="J62" s="5"/>
      <c r="K62" s="5"/>
      <c r="L62" s="5"/>
      <c r="M62" s="5"/>
      <c r="N62" s="5"/>
      <c r="O62" s="5"/>
      <c r="P62" s="5"/>
      <c r="Q62" s="5"/>
      <c r="R62" s="5"/>
      <c r="S62" s="5"/>
      <c r="T62" s="5"/>
    </row>
    <row r="63" spans="2:16" ht="15.75">
      <c r="B63" s="5"/>
      <c r="C63" s="5"/>
      <c r="D63" s="52"/>
      <c r="E63" s="5"/>
      <c r="F63" s="5"/>
      <c r="G63" s="5"/>
      <c r="H63" s="5"/>
      <c r="I63" s="5"/>
      <c r="J63" s="5"/>
      <c r="K63" s="5"/>
      <c r="L63" s="5"/>
      <c r="M63" s="5"/>
      <c r="N63" s="5"/>
      <c r="O63" s="5"/>
      <c r="P63" s="5"/>
    </row>
    <row r="64" spans="2:16" ht="15.75">
      <c r="B64" s="5"/>
      <c r="C64" s="5"/>
      <c r="D64" s="52"/>
      <c r="E64" s="5"/>
      <c r="F64" s="5"/>
      <c r="G64" s="5"/>
      <c r="H64" s="5"/>
      <c r="I64" s="5"/>
      <c r="J64" s="5"/>
      <c r="K64" s="5"/>
      <c r="L64" s="5"/>
      <c r="M64" s="5"/>
      <c r="N64" s="5"/>
      <c r="O64" s="5"/>
      <c r="P64" s="5"/>
    </row>
    <row r="65" spans="2:16" ht="15.75">
      <c r="B65" s="5"/>
      <c r="C65" s="5"/>
      <c r="D65" s="52"/>
      <c r="E65" s="5"/>
      <c r="F65" s="5"/>
      <c r="G65" s="5"/>
      <c r="H65" s="5"/>
      <c r="I65" s="5"/>
      <c r="J65" s="5"/>
      <c r="K65" s="5"/>
      <c r="L65" s="5"/>
      <c r="M65" s="5"/>
      <c r="N65" s="5"/>
      <c r="O65" s="5"/>
      <c r="P65" s="5"/>
    </row>
    <row r="66" spans="2:16" ht="15.75">
      <c r="B66" s="5"/>
      <c r="C66" s="5"/>
      <c r="D66" s="52"/>
      <c r="E66" s="5"/>
      <c r="F66" s="5"/>
      <c r="G66" s="5"/>
      <c r="H66" s="5"/>
      <c r="I66" s="5"/>
      <c r="J66" s="5"/>
      <c r="K66" s="5"/>
      <c r="L66" s="5"/>
      <c r="M66" s="5"/>
      <c r="N66" s="5"/>
      <c r="O66" s="5"/>
      <c r="P66" s="5"/>
    </row>
    <row r="67" spans="2:16" ht="15.75">
      <c r="B67" s="5"/>
      <c r="C67" s="5"/>
      <c r="D67" s="52"/>
      <c r="E67" s="5"/>
      <c r="F67" s="5"/>
      <c r="G67" s="5"/>
      <c r="H67" s="5"/>
      <c r="I67" s="5"/>
      <c r="J67" s="5"/>
      <c r="K67" s="5"/>
      <c r="L67" s="5"/>
      <c r="M67" s="5"/>
      <c r="N67" s="5"/>
      <c r="O67" s="5"/>
      <c r="P67" s="5"/>
    </row>
    <row r="68" spans="2:16" ht="15.75">
      <c r="B68" s="5"/>
      <c r="C68" s="5"/>
      <c r="D68" s="52"/>
      <c r="E68" s="5"/>
      <c r="F68" s="5"/>
      <c r="G68" s="5"/>
      <c r="H68" s="5"/>
      <c r="I68" s="5"/>
      <c r="J68" s="5"/>
      <c r="K68" s="5"/>
      <c r="L68" s="5"/>
      <c r="M68" s="5"/>
      <c r="N68" s="5"/>
      <c r="O68" s="5"/>
      <c r="P68" s="5"/>
    </row>
    <row r="69" spans="2:16" ht="15.75">
      <c r="B69" s="5"/>
      <c r="C69" s="5"/>
      <c r="D69" s="52"/>
      <c r="E69" s="5"/>
      <c r="F69" s="5"/>
      <c r="G69" s="5"/>
      <c r="H69" s="5"/>
      <c r="I69" s="5"/>
      <c r="J69" s="5"/>
      <c r="K69" s="5"/>
      <c r="L69" s="5"/>
      <c r="M69" s="5"/>
      <c r="N69" s="5"/>
      <c r="O69" s="5"/>
      <c r="P69" s="5"/>
    </row>
    <row r="70" spans="2:16" ht="15.75">
      <c r="B70" s="5"/>
      <c r="C70" s="5"/>
      <c r="D70" s="52"/>
      <c r="E70" s="5"/>
      <c r="F70" s="5"/>
      <c r="G70" s="5"/>
      <c r="H70" s="5"/>
      <c r="I70" s="5"/>
      <c r="J70" s="5"/>
      <c r="K70" s="5"/>
      <c r="L70" s="5"/>
      <c r="M70" s="5"/>
      <c r="N70" s="5"/>
      <c r="O70" s="5"/>
      <c r="P70" s="5"/>
    </row>
    <row r="71" spans="2:16" ht="15.75">
      <c r="B71" s="5"/>
      <c r="C71" s="5"/>
      <c r="D71" s="52"/>
      <c r="E71" s="5"/>
      <c r="F71" s="5"/>
      <c r="G71" s="5"/>
      <c r="H71" s="5"/>
      <c r="I71" s="5"/>
      <c r="J71" s="5"/>
      <c r="K71" s="5"/>
      <c r="L71" s="5"/>
      <c r="M71" s="5"/>
      <c r="N71" s="5"/>
      <c r="O71" s="5"/>
      <c r="P71" s="5"/>
    </row>
    <row r="72" spans="2:16" ht="15.75">
      <c r="B72" s="5"/>
      <c r="C72" s="5"/>
      <c r="D72" s="52"/>
      <c r="E72" s="5"/>
      <c r="F72" s="5"/>
      <c r="G72" s="5"/>
      <c r="H72" s="5"/>
      <c r="I72" s="5"/>
      <c r="J72" s="5"/>
      <c r="K72" s="5"/>
      <c r="L72" s="5"/>
      <c r="M72" s="5"/>
      <c r="N72" s="5"/>
      <c r="O72" s="5"/>
      <c r="P72" s="5"/>
    </row>
    <row r="73" spans="2:16" ht="15.75">
      <c r="B73" s="5"/>
      <c r="C73" s="5"/>
      <c r="D73" s="52"/>
      <c r="E73" s="5"/>
      <c r="F73" s="5"/>
      <c r="G73" s="5"/>
      <c r="H73" s="5"/>
      <c r="I73" s="5"/>
      <c r="J73" s="5"/>
      <c r="K73" s="5"/>
      <c r="L73" s="5"/>
      <c r="M73" s="5"/>
      <c r="N73" s="5"/>
      <c r="O73" s="5"/>
      <c r="P73" s="5"/>
    </row>
    <row r="74" spans="2:16" ht="15.75">
      <c r="B74" s="5"/>
      <c r="C74" s="5"/>
      <c r="D74" s="52"/>
      <c r="E74" s="5"/>
      <c r="F74" s="5"/>
      <c r="G74" s="5"/>
      <c r="H74" s="5"/>
      <c r="I74" s="5"/>
      <c r="J74" s="5"/>
      <c r="K74" s="5"/>
      <c r="L74" s="5"/>
      <c r="M74" s="5"/>
      <c r="N74" s="5"/>
      <c r="O74" s="5"/>
      <c r="P74" s="5"/>
    </row>
    <row r="75" spans="2:16" ht="15.75">
      <c r="B75" s="5"/>
      <c r="C75" s="5"/>
      <c r="D75" s="52"/>
      <c r="E75" s="5"/>
      <c r="F75" s="5"/>
      <c r="G75" s="5"/>
      <c r="H75" s="5"/>
      <c r="I75" s="5"/>
      <c r="J75" s="5"/>
      <c r="K75" s="5"/>
      <c r="L75" s="5"/>
      <c r="M75" s="5"/>
      <c r="N75" s="5"/>
      <c r="O75" s="5"/>
      <c r="P75" s="5"/>
    </row>
    <row r="76" spans="2:16" ht="15.75">
      <c r="B76" s="5"/>
      <c r="C76" s="5"/>
      <c r="D76" s="52"/>
      <c r="E76" s="5"/>
      <c r="F76" s="5"/>
      <c r="G76" s="5"/>
      <c r="H76" s="5"/>
      <c r="I76" s="5"/>
      <c r="J76" s="5"/>
      <c r="K76" s="5"/>
      <c r="L76" s="5"/>
      <c r="M76" s="5"/>
      <c r="N76" s="5"/>
      <c r="O76" s="5"/>
      <c r="P76" s="5"/>
    </row>
    <row r="77" spans="2:16" ht="15.75">
      <c r="B77" s="5"/>
      <c r="C77" s="5"/>
      <c r="D77" s="52"/>
      <c r="E77" s="5"/>
      <c r="F77" s="5"/>
      <c r="G77" s="5"/>
      <c r="H77" s="5"/>
      <c r="I77" s="5"/>
      <c r="J77" s="5"/>
      <c r="K77" s="5"/>
      <c r="L77" s="5"/>
      <c r="M77" s="5"/>
      <c r="N77" s="5"/>
      <c r="O77" s="5"/>
      <c r="P77" s="5"/>
    </row>
    <row r="78" spans="2:16" ht="15.75">
      <c r="B78" s="5"/>
      <c r="C78" s="5"/>
      <c r="D78" s="52"/>
      <c r="E78" s="5"/>
      <c r="F78" s="5"/>
      <c r="G78" s="5"/>
      <c r="H78" s="5"/>
      <c r="I78" s="5"/>
      <c r="J78" s="5"/>
      <c r="K78" s="5"/>
      <c r="L78" s="5"/>
      <c r="M78" s="5"/>
      <c r="N78" s="5"/>
      <c r="O78" s="5"/>
      <c r="P78" s="5"/>
    </row>
    <row r="79" spans="2:16" ht="15.75">
      <c r="B79" s="5"/>
      <c r="C79" s="5"/>
      <c r="D79" s="52"/>
      <c r="E79" s="5"/>
      <c r="F79" s="5"/>
      <c r="G79" s="5"/>
      <c r="H79" s="5"/>
      <c r="I79" s="5"/>
      <c r="J79" s="5"/>
      <c r="K79" s="5"/>
      <c r="L79" s="5"/>
      <c r="M79" s="5"/>
      <c r="N79" s="5"/>
      <c r="O79" s="5"/>
      <c r="P79" s="5"/>
    </row>
    <row r="80" spans="2:16" ht="15.75">
      <c r="B80" s="5"/>
      <c r="C80" s="5"/>
      <c r="D80" s="52"/>
      <c r="E80" s="5"/>
      <c r="F80" s="5"/>
      <c r="G80" s="5"/>
      <c r="H80" s="5"/>
      <c r="I80" s="5"/>
      <c r="J80" s="5"/>
      <c r="K80" s="5"/>
      <c r="L80" s="5"/>
      <c r="M80" s="5"/>
      <c r="N80" s="5"/>
      <c r="O80" s="5"/>
      <c r="P80" s="5"/>
    </row>
    <row r="81" spans="2:16" ht="15.75">
      <c r="B81" s="5"/>
      <c r="C81" s="5"/>
      <c r="D81" s="52"/>
      <c r="E81" s="5"/>
      <c r="F81" s="5"/>
      <c r="G81" s="5"/>
      <c r="H81" s="5"/>
      <c r="I81" s="5"/>
      <c r="J81" s="5"/>
      <c r="K81" s="5"/>
      <c r="L81" s="5"/>
      <c r="M81" s="5"/>
      <c r="N81" s="5"/>
      <c r="O81" s="5"/>
      <c r="P81" s="5"/>
    </row>
    <row r="82" spans="2:16" ht="15.75">
      <c r="B82" s="5"/>
      <c r="C82" s="5"/>
      <c r="D82" s="52"/>
      <c r="E82" s="5"/>
      <c r="F82" s="5"/>
      <c r="G82" s="5"/>
      <c r="H82" s="5"/>
      <c r="I82" s="5"/>
      <c r="J82" s="5"/>
      <c r="K82" s="5"/>
      <c r="L82" s="5"/>
      <c r="M82" s="5"/>
      <c r="N82" s="5"/>
      <c r="O82" s="5"/>
      <c r="P82" s="5"/>
    </row>
    <row r="83" spans="2:16" ht="15.75">
      <c r="B83" s="5"/>
      <c r="C83" s="5"/>
      <c r="D83" s="52"/>
      <c r="E83" s="5"/>
      <c r="F83" s="5"/>
      <c r="G83" s="5"/>
      <c r="H83" s="5"/>
      <c r="I83" s="5"/>
      <c r="J83" s="5"/>
      <c r="K83" s="5"/>
      <c r="L83" s="5"/>
      <c r="M83" s="5"/>
      <c r="N83" s="5"/>
      <c r="O83" s="5"/>
      <c r="P83" s="5"/>
    </row>
    <row r="84" spans="2:16" ht="15.75">
      <c r="B84" s="5"/>
      <c r="C84" s="5"/>
      <c r="D84" s="52"/>
      <c r="E84" s="5"/>
      <c r="F84" s="5"/>
      <c r="G84" s="5"/>
      <c r="H84" s="5"/>
      <c r="I84" s="5"/>
      <c r="J84" s="5"/>
      <c r="K84" s="5"/>
      <c r="L84" s="5"/>
      <c r="M84" s="5"/>
      <c r="N84" s="5"/>
      <c r="O84" s="5"/>
      <c r="P84" s="5"/>
    </row>
    <row r="85" spans="2:16" ht="15.75">
      <c r="B85" s="5"/>
      <c r="C85" s="5"/>
      <c r="D85" s="52"/>
      <c r="E85" s="5"/>
      <c r="F85" s="5"/>
      <c r="G85" s="5"/>
      <c r="H85" s="5"/>
      <c r="I85" s="5"/>
      <c r="J85" s="5"/>
      <c r="K85" s="5"/>
      <c r="L85" s="5"/>
      <c r="M85" s="5"/>
      <c r="N85" s="5"/>
      <c r="O85" s="5"/>
      <c r="P85" s="5"/>
    </row>
    <row r="86" spans="2:16" ht="15.75">
      <c r="B86" s="5"/>
      <c r="C86" s="5"/>
      <c r="D86" s="52"/>
      <c r="E86" s="5"/>
      <c r="F86" s="5"/>
      <c r="G86" s="5"/>
      <c r="H86" s="5"/>
      <c r="I86" s="5"/>
      <c r="J86" s="5"/>
      <c r="K86" s="5"/>
      <c r="L86" s="5"/>
      <c r="M86" s="5"/>
      <c r="N86" s="5"/>
      <c r="O86" s="5"/>
      <c r="P86" s="5"/>
    </row>
    <row r="87" spans="2:16" ht="15.75">
      <c r="B87" s="5"/>
      <c r="C87" s="5"/>
      <c r="D87" s="52"/>
      <c r="E87" s="5"/>
      <c r="F87" s="5"/>
      <c r="G87" s="5"/>
      <c r="H87" s="5"/>
      <c r="I87" s="5"/>
      <c r="J87" s="5"/>
      <c r="K87" s="5"/>
      <c r="L87" s="5"/>
      <c r="M87" s="5"/>
      <c r="N87" s="5"/>
      <c r="O87" s="5"/>
      <c r="P87" s="5"/>
    </row>
    <row r="88" spans="2:16" ht="15.75">
      <c r="B88" s="5"/>
      <c r="C88" s="5"/>
      <c r="D88" s="52"/>
      <c r="E88" s="5"/>
      <c r="F88" s="5"/>
      <c r="G88" s="5"/>
      <c r="H88" s="5"/>
      <c r="I88" s="5"/>
      <c r="J88" s="5"/>
      <c r="K88" s="5"/>
      <c r="L88" s="5"/>
      <c r="M88" s="5"/>
      <c r="N88" s="5"/>
      <c r="O88" s="5"/>
      <c r="P88" s="5"/>
    </row>
    <row r="89" spans="2:16" ht="15.75">
      <c r="B89" s="5"/>
      <c r="C89" s="5"/>
      <c r="D89" s="52"/>
      <c r="E89" s="5"/>
      <c r="F89" s="5"/>
      <c r="G89" s="5"/>
      <c r="H89" s="5"/>
      <c r="I89" s="5"/>
      <c r="J89" s="5"/>
      <c r="K89" s="5"/>
      <c r="L89" s="5"/>
      <c r="M89" s="5"/>
      <c r="N89" s="5"/>
      <c r="O89" s="5"/>
      <c r="P89" s="5"/>
    </row>
    <row r="90" spans="2:16" ht="15.75">
      <c r="B90" s="5"/>
      <c r="C90" s="5"/>
      <c r="D90" s="52"/>
      <c r="E90" s="5"/>
      <c r="F90" s="5"/>
      <c r="G90" s="5"/>
      <c r="H90" s="5"/>
      <c r="I90" s="5"/>
      <c r="J90" s="5"/>
      <c r="K90" s="5"/>
      <c r="L90" s="5"/>
      <c r="M90" s="5"/>
      <c r="N90" s="5"/>
      <c r="O90" s="5"/>
      <c r="P90" s="5"/>
    </row>
    <row r="91" spans="2:16" ht="15.75">
      <c r="B91" s="5"/>
      <c r="C91" s="5"/>
      <c r="D91" s="52"/>
      <c r="E91" s="5"/>
      <c r="F91" s="5"/>
      <c r="G91" s="5"/>
      <c r="H91" s="5"/>
      <c r="I91" s="5"/>
      <c r="J91" s="5"/>
      <c r="K91" s="5"/>
      <c r="L91" s="5"/>
      <c r="M91" s="5"/>
      <c r="N91" s="5"/>
      <c r="O91" s="5"/>
      <c r="P91" s="5"/>
    </row>
    <row r="92" spans="2:16" ht="15.75">
      <c r="B92" s="5"/>
      <c r="C92" s="5"/>
      <c r="D92" s="52"/>
      <c r="E92" s="5"/>
      <c r="F92" s="5"/>
      <c r="G92" s="5"/>
      <c r="H92" s="5"/>
      <c r="I92" s="5"/>
      <c r="J92" s="5"/>
      <c r="K92" s="5"/>
      <c r="L92" s="5"/>
      <c r="M92" s="5"/>
      <c r="N92" s="5"/>
      <c r="O92" s="5"/>
      <c r="P92" s="5"/>
    </row>
    <row r="93" spans="2:16" ht="15.75">
      <c r="B93" s="5"/>
      <c r="C93" s="5"/>
      <c r="D93" s="52"/>
      <c r="E93" s="5"/>
      <c r="F93" s="5"/>
      <c r="G93" s="5"/>
      <c r="H93" s="5"/>
      <c r="I93" s="5"/>
      <c r="J93" s="5"/>
      <c r="K93" s="5"/>
      <c r="L93" s="5"/>
      <c r="M93" s="5"/>
      <c r="N93" s="5"/>
      <c r="O93" s="5"/>
      <c r="P93" s="5"/>
    </row>
    <row r="94" spans="2:16" ht="15.75">
      <c r="B94" s="5"/>
      <c r="C94" s="5"/>
      <c r="D94" s="52"/>
      <c r="E94" s="5"/>
      <c r="F94" s="5"/>
      <c r="G94" s="5"/>
      <c r="H94" s="5"/>
      <c r="I94" s="5"/>
      <c r="J94" s="5"/>
      <c r="K94" s="5"/>
      <c r="L94" s="5"/>
      <c r="M94" s="5"/>
      <c r="N94" s="5"/>
      <c r="O94" s="5"/>
      <c r="P94" s="5"/>
    </row>
    <row r="95" spans="2:16" ht="15.75">
      <c r="B95" s="5"/>
      <c r="C95" s="5"/>
      <c r="D95" s="52"/>
      <c r="E95" s="5"/>
      <c r="F95" s="5"/>
      <c r="G95" s="5"/>
      <c r="H95" s="5"/>
      <c r="I95" s="5"/>
      <c r="J95" s="5"/>
      <c r="K95" s="5"/>
      <c r="L95" s="5"/>
      <c r="M95" s="5"/>
      <c r="N95" s="5"/>
      <c r="O95" s="5"/>
      <c r="P95" s="5"/>
    </row>
    <row r="96" spans="2:16" ht="15.75">
      <c r="B96" s="5"/>
      <c r="C96" s="5"/>
      <c r="D96" s="52"/>
      <c r="E96" s="5"/>
      <c r="F96" s="5"/>
      <c r="G96" s="5"/>
      <c r="H96" s="5"/>
      <c r="I96" s="5"/>
      <c r="J96" s="5"/>
      <c r="K96" s="5"/>
      <c r="L96" s="5"/>
      <c r="M96" s="5"/>
      <c r="N96" s="5"/>
      <c r="O96" s="5"/>
      <c r="P96" s="5"/>
    </row>
    <row r="97" spans="2:16" ht="15.75">
      <c r="B97" s="5"/>
      <c r="C97" s="5"/>
      <c r="D97" s="52"/>
      <c r="E97" s="5"/>
      <c r="F97" s="5"/>
      <c r="G97" s="5"/>
      <c r="H97" s="5"/>
      <c r="I97" s="5"/>
      <c r="J97" s="5"/>
      <c r="K97" s="5"/>
      <c r="L97" s="5"/>
      <c r="M97" s="5"/>
      <c r="N97" s="5"/>
      <c r="O97" s="5"/>
      <c r="P97" s="5"/>
    </row>
    <row r="98" spans="2:16" ht="15.75">
      <c r="B98" s="5"/>
      <c r="C98" s="5"/>
      <c r="D98" s="52"/>
      <c r="E98" s="5"/>
      <c r="F98" s="5"/>
      <c r="G98" s="5"/>
      <c r="H98" s="5"/>
      <c r="I98" s="5"/>
      <c r="J98" s="5"/>
      <c r="K98" s="5"/>
      <c r="L98" s="5"/>
      <c r="M98" s="5"/>
      <c r="N98" s="5"/>
      <c r="O98" s="5"/>
      <c r="P98" s="5"/>
    </row>
  </sheetData>
  <sheetProtection/>
  <mergeCells count="22">
    <mergeCell ref="M7:M8"/>
    <mergeCell ref="N7:N8"/>
    <mergeCell ref="I7:I8"/>
    <mergeCell ref="J7:J8"/>
    <mergeCell ref="K7:K8"/>
    <mergeCell ref="L7:L8"/>
    <mergeCell ref="O7:O8"/>
    <mergeCell ref="T7:T8"/>
    <mergeCell ref="P7:P8"/>
    <mergeCell ref="Q7:Q8"/>
    <mergeCell ref="R7:R8"/>
    <mergeCell ref="S7:S8"/>
    <mergeCell ref="C46:F46"/>
    <mergeCell ref="B48:C48"/>
    <mergeCell ref="E48:H48"/>
    <mergeCell ref="B6:H6"/>
    <mergeCell ref="B8:B9"/>
    <mergeCell ref="C8:C9"/>
    <mergeCell ref="D8:D9"/>
    <mergeCell ref="E8:E9"/>
    <mergeCell ref="F8:G8"/>
    <mergeCell ref="H8:H9"/>
  </mergeCells>
  <printOptions/>
  <pageMargins left="0.75" right="0.75" top="1" bottom="1" header="0.5" footer="0.5"/>
  <pageSetup fitToHeight="1" fitToWidth="1" horizontalDpi="600" verticalDpi="600" orientation="portrait" scale="40" r:id="rId1"/>
  <colBreaks count="1" manualBreakCount="1">
    <brk id="8" max="65535" man="1"/>
  </colBreaks>
</worksheet>
</file>

<file path=xl/worksheets/sheet5.xml><?xml version="1.0" encoding="utf-8"?>
<worksheet xmlns="http://schemas.openxmlformats.org/spreadsheetml/2006/main" xmlns:r="http://schemas.openxmlformats.org/officeDocument/2006/relationships">
  <sheetPr>
    <tabColor rgb="FFFF0000"/>
    <pageSetUpPr fitToPage="1"/>
  </sheetPr>
  <dimension ref="A1:R34"/>
  <sheetViews>
    <sheetView zoomScale="75" zoomScaleNormal="75" zoomScaleSheetLayoutView="86" zoomScalePageLayoutView="0" workbookViewId="0" topLeftCell="A4">
      <selection activeCell="D33" sqref="D33"/>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5" customWidth="1"/>
    <col min="7" max="7" width="14.7109375" style="5" customWidth="1"/>
    <col min="8" max="8" width="15.8515625" style="5"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1" ht="15.75">
      <c r="F1" s="17" t="s">
        <v>575</v>
      </c>
    </row>
    <row r="2" spans="2:8" s="13" customFormat="1" ht="15.75">
      <c r="B2" s="13" t="s">
        <v>705</v>
      </c>
      <c r="F2" s="46"/>
      <c r="G2" s="46"/>
      <c r="H2" s="46"/>
    </row>
    <row r="3" spans="2:8" s="13" customFormat="1" ht="15.75">
      <c r="B3" s="13" t="s">
        <v>692</v>
      </c>
      <c r="F3" s="46"/>
      <c r="G3" s="46"/>
      <c r="H3" s="46"/>
    </row>
    <row r="6" spans="2:8" ht="18.75">
      <c r="B6" s="563" t="s">
        <v>58</v>
      </c>
      <c r="C6" s="563"/>
      <c r="D6" s="563"/>
      <c r="E6" s="563"/>
      <c r="F6" s="47"/>
      <c r="G6" s="47"/>
      <c r="H6" s="47"/>
    </row>
    <row r="7" spans="3:7" ht="16.5" customHeight="1">
      <c r="C7" s="20"/>
      <c r="D7" s="20"/>
      <c r="E7" s="20"/>
      <c r="F7" s="20"/>
      <c r="G7" s="19"/>
    </row>
    <row r="8" spans="2:18" ht="25.5" customHeight="1">
      <c r="B8" s="564" t="s">
        <v>9</v>
      </c>
      <c r="C8" s="564" t="s">
        <v>179</v>
      </c>
      <c r="D8" s="565" t="s">
        <v>144</v>
      </c>
      <c r="E8" s="565" t="s">
        <v>143</v>
      </c>
      <c r="F8" s="567" t="s">
        <v>582</v>
      </c>
      <c r="G8" s="45"/>
      <c r="H8" s="45"/>
      <c r="I8" s="561"/>
      <c r="J8" s="562"/>
      <c r="K8" s="561"/>
      <c r="L8" s="562"/>
      <c r="M8" s="561"/>
      <c r="N8" s="562"/>
      <c r="O8" s="561"/>
      <c r="P8" s="562"/>
      <c r="Q8" s="562"/>
      <c r="R8" s="562"/>
    </row>
    <row r="9" spans="2:18" ht="36.75" customHeight="1">
      <c r="B9" s="564"/>
      <c r="C9" s="564"/>
      <c r="D9" s="566"/>
      <c r="E9" s="566"/>
      <c r="F9" s="567"/>
      <c r="G9" s="44"/>
      <c r="H9" s="45"/>
      <c r="I9" s="561"/>
      <c r="J9" s="561"/>
      <c r="K9" s="561"/>
      <c r="L9" s="561"/>
      <c r="M9" s="561"/>
      <c r="N9" s="562"/>
      <c r="O9" s="561"/>
      <c r="P9" s="562"/>
      <c r="Q9" s="562"/>
      <c r="R9" s="562"/>
    </row>
    <row r="10" spans="2:18" s="61" customFormat="1" ht="36.75" customHeight="1">
      <c r="B10" s="374"/>
      <c r="C10" s="375" t="s">
        <v>758</v>
      </c>
      <c r="D10" s="376">
        <v>257</v>
      </c>
      <c r="E10" s="376">
        <v>16</v>
      </c>
      <c r="F10" s="376">
        <v>0</v>
      </c>
      <c r="G10" s="81"/>
      <c r="H10" s="81"/>
      <c r="I10" s="82"/>
      <c r="J10" s="82"/>
      <c r="K10" s="82"/>
      <c r="L10" s="82"/>
      <c r="M10" s="82"/>
      <c r="N10" s="66"/>
      <c r="O10" s="82"/>
      <c r="P10" s="66"/>
      <c r="Q10" s="66"/>
      <c r="R10" s="66"/>
    </row>
    <row r="11" spans="2:18" s="61" customFormat="1" ht="18.75">
      <c r="B11" s="377"/>
      <c r="C11" s="83" t="s">
        <v>37</v>
      </c>
      <c r="D11" s="60"/>
      <c r="E11" s="60"/>
      <c r="F11" s="60"/>
      <c r="G11" s="62"/>
      <c r="H11" s="62"/>
      <c r="I11" s="62"/>
      <c r="J11" s="62"/>
      <c r="K11" s="62"/>
      <c r="L11" s="62"/>
      <c r="M11" s="62"/>
      <c r="N11" s="62"/>
      <c r="O11" s="62"/>
      <c r="P11" s="62"/>
      <c r="Q11" s="62"/>
      <c r="R11" s="62"/>
    </row>
    <row r="12" spans="2:18" s="61" customFormat="1" ht="18.75">
      <c r="B12" s="377" t="s">
        <v>79</v>
      </c>
      <c r="C12" s="84" t="s">
        <v>706</v>
      </c>
      <c r="D12" s="60"/>
      <c r="E12" s="378">
        <v>6</v>
      </c>
      <c r="F12" s="60"/>
      <c r="G12" s="62"/>
      <c r="H12" s="62"/>
      <c r="I12" s="62"/>
      <c r="J12" s="62"/>
      <c r="K12" s="62"/>
      <c r="L12" s="62"/>
      <c r="M12" s="62"/>
      <c r="N12" s="62"/>
      <c r="O12" s="62"/>
      <c r="P12" s="62"/>
      <c r="Q12" s="62"/>
      <c r="R12" s="62"/>
    </row>
    <row r="13" spans="2:18" s="61" customFormat="1" ht="18.75">
      <c r="B13" s="377" t="s">
        <v>80</v>
      </c>
      <c r="C13" s="84" t="s">
        <v>707</v>
      </c>
      <c r="D13" s="378">
        <v>2</v>
      </c>
      <c r="E13" s="378"/>
      <c r="F13" s="60"/>
      <c r="G13" s="62"/>
      <c r="H13" s="62"/>
      <c r="I13" s="62"/>
      <c r="J13" s="62"/>
      <c r="K13" s="62"/>
      <c r="L13" s="62"/>
      <c r="M13" s="62"/>
      <c r="N13" s="62"/>
      <c r="O13" s="62"/>
      <c r="P13" s="62"/>
      <c r="Q13" s="62"/>
      <c r="R13" s="62"/>
    </row>
    <row r="14" spans="2:18" s="61" customFormat="1" ht="18.75">
      <c r="B14" s="377" t="s">
        <v>81</v>
      </c>
      <c r="C14" s="84" t="s">
        <v>708</v>
      </c>
      <c r="D14" s="378">
        <v>5</v>
      </c>
      <c r="E14" s="378">
        <v>4</v>
      </c>
      <c r="F14" s="60"/>
      <c r="G14" s="62"/>
      <c r="H14" s="62"/>
      <c r="I14" s="62"/>
      <c r="J14" s="62"/>
      <c r="K14" s="62"/>
      <c r="L14" s="62"/>
      <c r="M14" s="62"/>
      <c r="N14" s="62"/>
      <c r="O14" s="62"/>
      <c r="P14" s="62"/>
      <c r="Q14" s="62"/>
      <c r="R14" s="62"/>
    </row>
    <row r="15" spans="2:18" s="61" customFormat="1" ht="18.75">
      <c r="B15" s="377" t="s">
        <v>82</v>
      </c>
      <c r="C15" s="84" t="s">
        <v>709</v>
      </c>
      <c r="D15" s="378"/>
      <c r="E15" s="378"/>
      <c r="F15" s="60"/>
      <c r="G15" s="62"/>
      <c r="H15" s="62"/>
      <c r="I15" s="62"/>
      <c r="J15" s="62"/>
      <c r="K15" s="62"/>
      <c r="L15" s="62"/>
      <c r="M15" s="62"/>
      <c r="N15" s="62"/>
      <c r="O15" s="62"/>
      <c r="P15" s="62"/>
      <c r="Q15" s="62"/>
      <c r="R15" s="62"/>
    </row>
    <row r="16" spans="2:18" s="61" customFormat="1" ht="13.5" customHeight="1">
      <c r="B16" s="379" t="s">
        <v>83</v>
      </c>
      <c r="C16" s="84" t="s">
        <v>710</v>
      </c>
      <c r="D16" s="378">
        <v>12</v>
      </c>
      <c r="E16" s="378"/>
      <c r="F16" s="60"/>
      <c r="G16" s="62"/>
      <c r="H16" s="62"/>
      <c r="I16" s="62"/>
      <c r="J16" s="62"/>
      <c r="K16" s="62"/>
      <c r="L16" s="62"/>
      <c r="M16" s="62"/>
      <c r="N16" s="62"/>
      <c r="O16" s="62"/>
      <c r="P16" s="62"/>
      <c r="Q16" s="62"/>
      <c r="R16" s="62"/>
    </row>
    <row r="17" spans="2:18" s="61" customFormat="1" ht="18.75">
      <c r="B17" s="379" t="s">
        <v>84</v>
      </c>
      <c r="C17" s="84" t="s">
        <v>711</v>
      </c>
      <c r="D17" s="378"/>
      <c r="E17" s="378"/>
      <c r="F17" s="60"/>
      <c r="G17" s="62"/>
      <c r="H17" s="62"/>
      <c r="I17" s="62"/>
      <c r="J17" s="62"/>
      <c r="K17" s="62"/>
      <c r="L17" s="62"/>
      <c r="M17" s="62"/>
      <c r="N17" s="62"/>
      <c r="O17" s="62"/>
      <c r="P17" s="62"/>
      <c r="Q17" s="62"/>
      <c r="R17" s="62"/>
    </row>
    <row r="18" spans="2:18" s="61" customFormat="1" ht="18.75">
      <c r="B18" s="377" t="s">
        <v>85</v>
      </c>
      <c r="C18" s="84" t="s">
        <v>712</v>
      </c>
      <c r="D18" s="378">
        <v>1</v>
      </c>
      <c r="E18" s="378"/>
      <c r="F18" s="60"/>
      <c r="G18" s="62"/>
      <c r="H18" s="62"/>
      <c r="I18" s="62"/>
      <c r="J18" s="62"/>
      <c r="K18" s="62"/>
      <c r="L18" s="62"/>
      <c r="M18" s="62"/>
      <c r="N18" s="62"/>
      <c r="O18" s="62"/>
      <c r="P18" s="62"/>
      <c r="Q18" s="62"/>
      <c r="R18" s="62"/>
    </row>
    <row r="19" spans="2:18" s="61" customFormat="1" ht="37.5">
      <c r="B19" s="377" t="s">
        <v>86</v>
      </c>
      <c r="C19" s="59" t="s">
        <v>713</v>
      </c>
      <c r="D19" s="378"/>
      <c r="E19" s="378">
        <v>18</v>
      </c>
      <c r="F19" s="60"/>
      <c r="G19" s="62"/>
      <c r="H19" s="62"/>
      <c r="I19" s="62"/>
      <c r="J19" s="62"/>
      <c r="K19" s="62"/>
      <c r="L19" s="62"/>
      <c r="M19" s="62"/>
      <c r="N19" s="62"/>
      <c r="O19" s="62"/>
      <c r="P19" s="62"/>
      <c r="Q19" s="62"/>
      <c r="R19" s="62"/>
    </row>
    <row r="20" spans="2:18" s="61" customFormat="1" ht="18.75">
      <c r="B20" s="380"/>
      <c r="C20" s="381" t="s">
        <v>38</v>
      </c>
      <c r="D20" s="60"/>
      <c r="E20" s="378"/>
      <c r="F20" s="60"/>
      <c r="G20" s="62"/>
      <c r="H20" s="62"/>
      <c r="I20" s="62"/>
      <c r="J20" s="62"/>
      <c r="K20" s="62"/>
      <c r="L20" s="62"/>
      <c r="M20" s="62"/>
      <c r="N20" s="62"/>
      <c r="O20" s="62"/>
      <c r="P20" s="62"/>
      <c r="Q20" s="62"/>
      <c r="R20" s="62"/>
    </row>
    <row r="21" spans="1:18" s="42" customFormat="1" ht="36.75" customHeight="1">
      <c r="A21" s="61"/>
      <c r="B21" s="377" t="s">
        <v>87</v>
      </c>
      <c r="C21" s="59" t="s">
        <v>713</v>
      </c>
      <c r="D21" s="378">
        <v>18</v>
      </c>
      <c r="E21" s="378"/>
      <c r="F21" s="378"/>
      <c r="G21" s="62"/>
      <c r="H21" s="85"/>
      <c r="I21" s="85"/>
      <c r="J21" s="85"/>
      <c r="K21" s="85"/>
      <c r="L21" s="85"/>
      <c r="M21" s="85"/>
      <c r="N21" s="85"/>
      <c r="O21" s="85"/>
      <c r="P21" s="85"/>
      <c r="Q21" s="85"/>
      <c r="R21" s="85"/>
    </row>
    <row r="22" spans="2:18" s="61" customFormat="1" ht="18.75">
      <c r="B22" s="377" t="s">
        <v>88</v>
      </c>
      <c r="C22" s="59" t="s">
        <v>714</v>
      </c>
      <c r="D22" s="378"/>
      <c r="E22" s="378"/>
      <c r="F22" s="378"/>
      <c r="G22" s="62"/>
      <c r="H22" s="62"/>
      <c r="I22" s="62"/>
      <c r="J22" s="62"/>
      <c r="K22" s="62"/>
      <c r="L22" s="62"/>
      <c r="M22" s="62"/>
      <c r="N22" s="62"/>
      <c r="O22" s="62"/>
      <c r="P22" s="62"/>
      <c r="Q22" s="62"/>
      <c r="R22" s="62"/>
    </row>
    <row r="23" spans="2:18" s="61" customFormat="1" ht="18.75">
      <c r="B23" s="377" t="s">
        <v>89</v>
      </c>
      <c r="C23" s="59" t="s">
        <v>715</v>
      </c>
      <c r="D23" s="378"/>
      <c r="E23" s="378">
        <v>30</v>
      </c>
      <c r="F23" s="378"/>
      <c r="G23" s="62"/>
      <c r="H23" s="62"/>
      <c r="I23" s="62"/>
      <c r="J23" s="62"/>
      <c r="K23" s="62"/>
      <c r="L23" s="62"/>
      <c r="M23" s="62"/>
      <c r="N23" s="62"/>
      <c r="O23" s="62"/>
      <c r="P23" s="62"/>
      <c r="Q23" s="62"/>
      <c r="R23" s="62"/>
    </row>
    <row r="24" spans="1:18" s="61" customFormat="1" ht="18.75">
      <c r="A24" s="42"/>
      <c r="B24" s="377" t="s">
        <v>90</v>
      </c>
      <c r="C24" s="59" t="s">
        <v>716</v>
      </c>
      <c r="D24" s="382"/>
      <c r="E24" s="382"/>
      <c r="F24" s="378">
        <v>7</v>
      </c>
      <c r="G24" s="85"/>
      <c r="H24" s="62"/>
      <c r="I24" s="62"/>
      <c r="J24" s="62"/>
      <c r="K24" s="62"/>
      <c r="L24" s="62"/>
      <c r="M24" s="62"/>
      <c r="N24" s="62"/>
      <c r="O24" s="62"/>
      <c r="P24" s="62"/>
      <c r="Q24" s="62"/>
      <c r="R24" s="62"/>
    </row>
    <row r="25" spans="1:18" s="61" customFormat="1" ht="18.75">
      <c r="A25" s="42"/>
      <c r="B25" s="377" t="s">
        <v>91</v>
      </c>
      <c r="C25" s="59" t="s">
        <v>717</v>
      </c>
      <c r="D25" s="382"/>
      <c r="E25" s="382"/>
      <c r="F25" s="378"/>
      <c r="G25" s="85"/>
      <c r="H25" s="62"/>
      <c r="I25" s="62"/>
      <c r="J25" s="62"/>
      <c r="K25" s="62"/>
      <c r="L25" s="62"/>
      <c r="M25" s="62"/>
      <c r="N25" s="62"/>
      <c r="O25" s="62"/>
      <c r="P25" s="62"/>
      <c r="Q25" s="62"/>
      <c r="R25" s="62"/>
    </row>
    <row r="26" spans="1:18" s="61" customFormat="1" ht="18.75">
      <c r="A26" s="42"/>
      <c r="B26" s="377" t="s">
        <v>92</v>
      </c>
      <c r="C26" s="59" t="s">
        <v>718</v>
      </c>
      <c r="D26" s="382"/>
      <c r="E26" s="382"/>
      <c r="F26" s="378">
        <v>1</v>
      </c>
      <c r="G26" s="85"/>
      <c r="H26" s="62"/>
      <c r="I26" s="62"/>
      <c r="J26" s="62"/>
      <c r="K26" s="62"/>
      <c r="L26" s="62"/>
      <c r="M26" s="62"/>
      <c r="N26" s="62"/>
      <c r="O26" s="62"/>
      <c r="P26" s="62"/>
      <c r="Q26" s="62"/>
      <c r="R26" s="62"/>
    </row>
    <row r="27" spans="2:18" s="61" customFormat="1" ht="18.75" customHeight="1">
      <c r="B27" s="377"/>
      <c r="C27" s="83" t="s">
        <v>719</v>
      </c>
      <c r="D27" s="382">
        <v>255</v>
      </c>
      <c r="E27" s="382">
        <v>18</v>
      </c>
      <c r="F27" s="382">
        <v>8</v>
      </c>
      <c r="G27" s="62"/>
      <c r="H27" s="62"/>
      <c r="I27" s="62"/>
      <c r="J27" s="62"/>
      <c r="K27" s="62"/>
      <c r="L27" s="62"/>
      <c r="M27" s="62"/>
      <c r="N27" s="62"/>
      <c r="O27" s="62"/>
      <c r="P27" s="62"/>
      <c r="Q27" s="62"/>
      <c r="R27" s="62"/>
    </row>
    <row r="28" spans="3:18" s="61" customFormat="1" ht="18.75">
      <c r="C28" s="86"/>
      <c r="F28" s="62"/>
      <c r="G28" s="62"/>
      <c r="H28" s="62"/>
      <c r="I28" s="62"/>
      <c r="J28" s="62"/>
      <c r="K28" s="62"/>
      <c r="L28" s="62"/>
      <c r="M28" s="62"/>
      <c r="N28" s="62"/>
      <c r="O28" s="62"/>
      <c r="P28" s="62"/>
      <c r="Q28" s="62"/>
      <c r="R28" s="62"/>
    </row>
    <row r="29" spans="1:18" ht="18.75">
      <c r="A29" s="61"/>
      <c r="B29" s="61"/>
      <c r="C29" s="61"/>
      <c r="D29" s="61"/>
      <c r="E29" s="61"/>
      <c r="F29" s="62"/>
      <c r="G29" s="62"/>
      <c r="I29" s="5"/>
      <c r="J29" s="5"/>
      <c r="K29" s="5"/>
      <c r="L29" s="5"/>
      <c r="M29" s="5"/>
      <c r="N29" s="5"/>
      <c r="O29" s="5"/>
      <c r="P29" s="5"/>
      <c r="Q29" s="5"/>
      <c r="R29" s="5"/>
    </row>
    <row r="30" spans="1:7" ht="18.75">
      <c r="A30" s="61"/>
      <c r="B30" s="61"/>
      <c r="C30" s="42" t="s">
        <v>596</v>
      </c>
      <c r="D30" s="61"/>
      <c r="E30" s="61"/>
      <c r="F30" s="62"/>
      <c r="G30" s="62"/>
    </row>
    <row r="31" spans="1:7" ht="18.75">
      <c r="A31" s="61"/>
      <c r="B31" s="61"/>
      <c r="C31" s="61" t="s">
        <v>597</v>
      </c>
      <c r="D31" s="61"/>
      <c r="E31" s="61"/>
      <c r="F31" s="62"/>
      <c r="G31" s="62"/>
    </row>
    <row r="32" spans="1:7" ht="18.75">
      <c r="A32" s="61"/>
      <c r="B32" s="61"/>
      <c r="C32" s="61"/>
      <c r="D32" s="61"/>
      <c r="E32" s="61"/>
      <c r="F32" s="62"/>
      <c r="G32" s="62"/>
    </row>
    <row r="33" spans="1:7" ht="18.75">
      <c r="A33" s="61"/>
      <c r="B33" s="61" t="s">
        <v>759</v>
      </c>
      <c r="C33" s="61"/>
      <c r="D33" s="61"/>
      <c r="E33" s="568" t="s">
        <v>593</v>
      </c>
      <c r="F33" s="568"/>
      <c r="G33" s="568"/>
    </row>
    <row r="34" spans="3:4" ht="18.75">
      <c r="C34" s="63"/>
      <c r="D34" s="64" t="s">
        <v>74</v>
      </c>
    </row>
  </sheetData>
  <sheetProtection/>
  <mergeCells count="17">
    <mergeCell ref="E33:G33"/>
    <mergeCell ref="R8:R9"/>
    <mergeCell ref="K8:K9"/>
    <mergeCell ref="L8:L9"/>
    <mergeCell ref="M8:M9"/>
    <mergeCell ref="N8:N9"/>
    <mergeCell ref="Q8:Q9"/>
    <mergeCell ref="O8:O9"/>
    <mergeCell ref="P8:P9"/>
    <mergeCell ref="I8:I9"/>
    <mergeCell ref="B6:E6"/>
    <mergeCell ref="J8:J9"/>
    <mergeCell ref="B8:B9"/>
    <mergeCell ref="C8:C9"/>
    <mergeCell ref="D8:D9"/>
    <mergeCell ref="E8:E9"/>
    <mergeCell ref="F8:F9"/>
  </mergeCells>
  <printOptions/>
  <pageMargins left="0.47" right="0.38" top="1" bottom="1" header="0.5" footer="0.5"/>
  <pageSetup fitToHeight="1" fitToWidth="1" horizontalDpi="600" verticalDpi="600" orientation="landscape" scale="73"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B2:R27"/>
  <sheetViews>
    <sheetView zoomScale="75" zoomScaleNormal="75" zoomScalePageLayoutView="0" workbookViewId="0" topLeftCell="A1">
      <selection activeCell="L23" sqref="L23"/>
    </sheetView>
  </sheetViews>
  <sheetFormatPr defaultColWidth="9.140625" defaultRowHeight="12.75"/>
  <cols>
    <col min="1" max="1" width="9.140625" style="2" customWidth="1"/>
    <col min="2" max="2" width="18.421875" style="2" customWidth="1"/>
    <col min="3" max="3" width="54.421875" style="2" customWidth="1"/>
    <col min="4" max="4" width="11.00390625" style="2" customWidth="1"/>
    <col min="5" max="5" width="10.57421875" style="2" customWidth="1"/>
    <col min="6" max="10" width="11.00390625" style="2" customWidth="1"/>
    <col min="11" max="16" width="9.140625" style="2" customWidth="1"/>
    <col min="17" max="17" width="22.28125" style="2" customWidth="1"/>
    <col min="18" max="18" width="13.140625" style="5" customWidth="1"/>
    <col min="19" max="16384" width="9.140625" style="2" customWidth="1"/>
  </cols>
  <sheetData>
    <row r="2" spans="2:17" ht="15.75">
      <c r="B2" s="1" t="s">
        <v>691</v>
      </c>
      <c r="C2"/>
      <c r="Q2" s="17" t="s">
        <v>574</v>
      </c>
    </row>
    <row r="3" spans="2:3" ht="15.75">
      <c r="B3" s="1" t="s">
        <v>692</v>
      </c>
      <c r="C3"/>
    </row>
    <row r="4" ht="15.75">
      <c r="E4" s="10"/>
    </row>
    <row r="5" spans="2:17" ht="20.25">
      <c r="B5" s="553" t="s">
        <v>68</v>
      </c>
      <c r="C5" s="553"/>
      <c r="D5" s="553"/>
      <c r="E5" s="553"/>
      <c r="F5" s="553"/>
      <c r="G5" s="553"/>
      <c r="H5" s="553"/>
      <c r="I5" s="553"/>
      <c r="J5" s="553"/>
      <c r="K5" s="553"/>
      <c r="L5" s="553"/>
      <c r="M5" s="553"/>
      <c r="N5" s="553"/>
      <c r="O5" s="553"/>
      <c r="P5" s="553"/>
      <c r="Q5" s="553"/>
    </row>
    <row r="6" spans="5:12" ht="15.75">
      <c r="E6" s="11"/>
      <c r="F6" s="11"/>
      <c r="G6" s="11"/>
      <c r="H6" s="11"/>
      <c r="I6" s="11"/>
      <c r="J6" s="11"/>
      <c r="K6" s="11"/>
      <c r="L6" s="11"/>
    </row>
    <row r="7" spans="3:18" ht="15.75">
      <c r="C7" s="575"/>
      <c r="D7" s="575"/>
      <c r="E7" s="575"/>
      <c r="F7" s="575"/>
      <c r="G7" s="575"/>
      <c r="H7" s="575"/>
      <c r="I7" s="575"/>
      <c r="J7" s="575"/>
      <c r="K7" s="575"/>
      <c r="L7" s="575"/>
      <c r="M7" s="575"/>
      <c r="N7" s="575"/>
      <c r="O7" s="575"/>
      <c r="P7" s="575"/>
      <c r="Q7" s="575"/>
      <c r="R7" s="575"/>
    </row>
    <row r="8" spans="3:18" ht="15.75">
      <c r="C8" s="576"/>
      <c r="D8" s="576"/>
      <c r="E8" s="576"/>
      <c r="F8" s="576"/>
      <c r="G8" s="576"/>
      <c r="H8" s="576"/>
      <c r="I8" s="576"/>
      <c r="J8" s="576"/>
      <c r="K8" s="576"/>
      <c r="L8" s="576"/>
      <c r="M8" s="576"/>
      <c r="N8" s="576"/>
      <c r="O8" s="576"/>
      <c r="P8" s="576"/>
      <c r="Q8" s="576"/>
      <c r="R8" s="576"/>
    </row>
    <row r="9" ht="16.5" thickBot="1">
      <c r="E9" s="11"/>
    </row>
    <row r="10" spans="2:18" ht="15.75" customHeight="1">
      <c r="B10" s="569" t="s">
        <v>8</v>
      </c>
      <c r="C10" s="517" t="s">
        <v>6</v>
      </c>
      <c r="D10" s="573" t="s">
        <v>69</v>
      </c>
      <c r="E10" s="517" t="s">
        <v>23</v>
      </c>
      <c r="F10" s="517"/>
      <c r="G10" s="517"/>
      <c r="H10" s="517"/>
      <c r="I10" s="517"/>
      <c r="J10" s="517"/>
      <c r="K10" s="517"/>
      <c r="L10" s="517"/>
      <c r="M10" s="517"/>
      <c r="N10" s="517"/>
      <c r="O10" s="517"/>
      <c r="P10" s="517"/>
      <c r="Q10" s="293" t="s">
        <v>7</v>
      </c>
      <c r="R10" s="16"/>
    </row>
    <row r="11" spans="2:17" ht="16.5" customHeight="1">
      <c r="B11" s="570"/>
      <c r="C11" s="577"/>
      <c r="D11" s="574"/>
      <c r="E11" s="572" t="s">
        <v>11</v>
      </c>
      <c r="F11" s="572" t="s">
        <v>12</v>
      </c>
      <c r="G11" s="572" t="s">
        <v>13</v>
      </c>
      <c r="H11" s="572" t="s">
        <v>14</v>
      </c>
      <c r="I11" s="572" t="s">
        <v>15</v>
      </c>
      <c r="J11" s="572" t="s">
        <v>16</v>
      </c>
      <c r="K11" s="572" t="s">
        <v>17</v>
      </c>
      <c r="L11" s="572" t="s">
        <v>18</v>
      </c>
      <c r="M11" s="572" t="s">
        <v>19</v>
      </c>
      <c r="N11" s="572" t="s">
        <v>20</v>
      </c>
      <c r="O11" s="572" t="s">
        <v>21</v>
      </c>
      <c r="P11" s="572" t="s">
        <v>22</v>
      </c>
      <c r="Q11" s="294" t="s">
        <v>24</v>
      </c>
    </row>
    <row r="12" spans="2:17" ht="32.25" customHeight="1">
      <c r="B12" s="571"/>
      <c r="C12" s="577"/>
      <c r="D12" s="574"/>
      <c r="E12" s="572"/>
      <c r="F12" s="572"/>
      <c r="G12" s="572"/>
      <c r="H12" s="572"/>
      <c r="I12" s="572"/>
      <c r="J12" s="572"/>
      <c r="K12" s="572"/>
      <c r="L12" s="572"/>
      <c r="M12" s="572"/>
      <c r="N12" s="572"/>
      <c r="O12" s="572"/>
      <c r="P12" s="572"/>
      <c r="Q12" s="294" t="s">
        <v>70</v>
      </c>
    </row>
    <row r="13" spans="2:17" ht="31.5">
      <c r="B13" s="188" t="s">
        <v>79</v>
      </c>
      <c r="C13" s="383" t="s">
        <v>720</v>
      </c>
      <c r="D13" s="384">
        <v>4.24</v>
      </c>
      <c r="E13" s="385">
        <v>4.24</v>
      </c>
      <c r="F13" s="385">
        <v>4.24</v>
      </c>
      <c r="G13" s="385">
        <v>4.24</v>
      </c>
      <c r="H13" s="385">
        <v>4.24</v>
      </c>
      <c r="I13" s="385">
        <v>4.24</v>
      </c>
      <c r="J13" s="385">
        <v>4.24</v>
      </c>
      <c r="K13" s="14"/>
      <c r="L13" s="14"/>
      <c r="M13" s="14"/>
      <c r="N13" s="14"/>
      <c r="O13" s="14"/>
      <c r="P13" s="14"/>
      <c r="Q13" s="386">
        <f>SUM(P13/D13*100)</f>
        <v>0</v>
      </c>
    </row>
    <row r="14" spans="2:17" ht="31.5">
      <c r="B14" s="188" t="s">
        <v>80</v>
      </c>
      <c r="C14" s="15" t="s">
        <v>721</v>
      </c>
      <c r="D14" s="384">
        <v>5.12</v>
      </c>
      <c r="E14" s="385">
        <v>5.12</v>
      </c>
      <c r="F14" s="385">
        <v>5.12</v>
      </c>
      <c r="G14" s="385">
        <v>5.12</v>
      </c>
      <c r="H14" s="385">
        <v>5.12</v>
      </c>
      <c r="I14" s="385">
        <v>5.12</v>
      </c>
      <c r="J14" s="385">
        <v>5.12</v>
      </c>
      <c r="K14" s="14"/>
      <c r="L14" s="14"/>
      <c r="M14" s="14"/>
      <c r="N14" s="14"/>
      <c r="O14" s="14"/>
      <c r="P14" s="14"/>
      <c r="Q14" s="386">
        <f>SUM(P14/D14*100)</f>
        <v>0</v>
      </c>
    </row>
    <row r="15" spans="2:17" ht="31.5">
      <c r="B15" s="188" t="s">
        <v>81</v>
      </c>
      <c r="C15" s="15" t="s">
        <v>722</v>
      </c>
      <c r="D15" s="384">
        <v>11.63</v>
      </c>
      <c r="E15" s="385">
        <v>11.63</v>
      </c>
      <c r="F15" s="385">
        <v>11.63</v>
      </c>
      <c r="G15" s="385">
        <v>11.63</v>
      </c>
      <c r="H15" s="385">
        <v>11.63</v>
      </c>
      <c r="I15" s="385">
        <v>11.63</v>
      </c>
      <c r="J15" s="385">
        <v>11.63</v>
      </c>
      <c r="K15" s="14"/>
      <c r="L15" s="14"/>
      <c r="M15" s="14"/>
      <c r="N15" s="14"/>
      <c r="O15" s="14"/>
      <c r="P15" s="14"/>
      <c r="Q15" s="386">
        <f>SUM(P15/D15*100)</f>
        <v>0</v>
      </c>
    </row>
    <row r="16" spans="2:18" ht="47.25">
      <c r="B16" s="188" t="s">
        <v>82</v>
      </c>
      <c r="C16" s="15" t="s">
        <v>723</v>
      </c>
      <c r="D16" s="384">
        <v>84.62</v>
      </c>
      <c r="E16" s="385">
        <v>84.62</v>
      </c>
      <c r="F16" s="385">
        <v>84.62</v>
      </c>
      <c r="G16" s="385">
        <v>84.62</v>
      </c>
      <c r="H16" s="385">
        <v>84.62</v>
      </c>
      <c r="I16" s="385">
        <v>84.62</v>
      </c>
      <c r="J16" s="385">
        <v>84.62</v>
      </c>
      <c r="K16" s="14"/>
      <c r="L16" s="14"/>
      <c r="M16" s="14"/>
      <c r="N16" s="14"/>
      <c r="O16" s="14"/>
      <c r="P16" s="14"/>
      <c r="Q16" s="386">
        <f>SUM(P16/D16*100)</f>
        <v>0</v>
      </c>
      <c r="R16" s="19"/>
    </row>
    <row r="17" spans="2:17" ht="48" thickBot="1">
      <c r="B17" s="189" t="s">
        <v>83</v>
      </c>
      <c r="C17" s="295" t="s">
        <v>724</v>
      </c>
      <c r="D17" s="387">
        <v>356.37</v>
      </c>
      <c r="E17" s="388">
        <v>356.37</v>
      </c>
      <c r="F17" s="388">
        <v>356.37</v>
      </c>
      <c r="G17" s="388">
        <v>356.37</v>
      </c>
      <c r="H17" s="388">
        <v>356.37</v>
      </c>
      <c r="I17" s="388">
        <v>356.37</v>
      </c>
      <c r="J17" s="388">
        <v>356.37</v>
      </c>
      <c r="K17" s="296"/>
      <c r="L17" s="296"/>
      <c r="M17" s="296"/>
      <c r="N17" s="296"/>
      <c r="O17" s="296"/>
      <c r="P17" s="296"/>
      <c r="Q17" s="389">
        <f>SUM(P17/D17*100)</f>
        <v>0</v>
      </c>
    </row>
    <row r="18" spans="3:17" ht="15.75">
      <c r="C18" s="16"/>
      <c r="D18" s="16"/>
      <c r="E18" s="16"/>
      <c r="F18" s="16"/>
      <c r="G18" s="16"/>
      <c r="H18" s="16"/>
      <c r="I18" s="16"/>
      <c r="J18" s="16"/>
      <c r="K18" s="16"/>
      <c r="L18" s="16"/>
      <c r="M18" s="16"/>
      <c r="N18" s="16"/>
      <c r="O18" s="16"/>
      <c r="P18" s="16"/>
      <c r="Q18" s="16"/>
    </row>
    <row r="20" spans="2:14" ht="15.75">
      <c r="B20" s="2" t="s">
        <v>725</v>
      </c>
      <c r="C20" s="3"/>
      <c r="N20" s="36" t="s">
        <v>76</v>
      </c>
    </row>
    <row r="21" ht="15.75">
      <c r="H21" s="35" t="s">
        <v>74</v>
      </c>
    </row>
    <row r="23" ht="15.75">
      <c r="R23" s="2"/>
    </row>
    <row r="24" ht="15.75">
      <c r="R24" s="2"/>
    </row>
    <row r="25" ht="15.75">
      <c r="R25" s="2"/>
    </row>
    <row r="26" ht="15.75">
      <c r="R26" s="2"/>
    </row>
    <row r="27" ht="15.75">
      <c r="R27" s="2"/>
    </row>
    <row r="28" ht="24.75" customHeight="1"/>
  </sheetData>
  <sheetProtection/>
  <mergeCells count="19">
    <mergeCell ref="C8:R8"/>
    <mergeCell ref="C10:C12"/>
    <mergeCell ref="E10:P10"/>
    <mergeCell ref="E11:E12"/>
    <mergeCell ref="F11:F12"/>
    <mergeCell ref="K11:K12"/>
    <mergeCell ref="G11:G12"/>
    <mergeCell ref="H11:H12"/>
    <mergeCell ref="I11:I12"/>
    <mergeCell ref="B5:Q5"/>
    <mergeCell ref="B10:B12"/>
    <mergeCell ref="P11:P12"/>
    <mergeCell ref="L11:L12"/>
    <mergeCell ref="M11:M12"/>
    <mergeCell ref="N11:N12"/>
    <mergeCell ref="O11:O12"/>
    <mergeCell ref="J11:J12"/>
    <mergeCell ref="D10:D12"/>
    <mergeCell ref="C7:R7"/>
  </mergeCells>
  <printOptions/>
  <pageMargins left="0.75" right="0.75" top="1" bottom="1" header="0.5" footer="0.5"/>
  <pageSetup fitToHeight="1" fitToWidth="1" orientation="landscape" scale="51"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B4:J56"/>
  <sheetViews>
    <sheetView zoomScale="75" zoomScaleNormal="75" zoomScalePageLayoutView="0" workbookViewId="0" topLeftCell="A10">
      <selection activeCell="D26" sqref="D26"/>
    </sheetView>
  </sheetViews>
  <sheetFormatPr defaultColWidth="9.140625" defaultRowHeight="12.75"/>
  <cols>
    <col min="1" max="1" width="19.421875" style="22" customWidth="1"/>
    <col min="2" max="2" width="18.421875" style="22" customWidth="1"/>
    <col min="3" max="3" width="32.7109375" style="22" customWidth="1"/>
    <col min="4" max="7" width="30.140625" style="22" customWidth="1"/>
    <col min="8" max="8" width="18.8515625" style="22" customWidth="1"/>
    <col min="9" max="9" width="15.57421875" style="22" customWidth="1"/>
    <col min="10" max="16384" width="9.140625" style="22" customWidth="1"/>
  </cols>
  <sheetData>
    <row r="2" ht="17.25" customHeight="1"/>
    <row r="4" spans="2:7" ht="15.75">
      <c r="B4" s="1" t="s">
        <v>691</v>
      </c>
      <c r="C4"/>
      <c r="D4" s="13"/>
      <c r="E4" s="13"/>
      <c r="F4" s="13"/>
      <c r="G4" s="17" t="s">
        <v>573</v>
      </c>
    </row>
    <row r="5" spans="2:6" ht="15.75">
      <c r="B5" s="1" t="s">
        <v>692</v>
      </c>
      <c r="C5"/>
      <c r="D5" s="13"/>
      <c r="E5" s="13"/>
      <c r="F5" s="13"/>
    </row>
    <row r="7" spans="8:9" ht="22.5" customHeight="1">
      <c r="H7" s="24"/>
      <c r="I7" s="24"/>
    </row>
    <row r="8" spans="2:9" ht="20.25" customHeight="1">
      <c r="B8" s="583" t="s">
        <v>552</v>
      </c>
      <c r="C8" s="583"/>
      <c r="D8" s="583"/>
      <c r="E8" s="583"/>
      <c r="F8" s="583"/>
      <c r="G8" s="583"/>
      <c r="H8" s="23"/>
      <c r="I8" s="23"/>
    </row>
    <row r="9" ht="15.75">
      <c r="G9" s="23"/>
    </row>
    <row r="10" spans="2:10" s="87" customFormat="1" ht="18" customHeight="1" thickBot="1">
      <c r="B10" s="22"/>
      <c r="C10" s="22"/>
      <c r="D10" s="22"/>
      <c r="E10" s="22"/>
      <c r="F10" s="22"/>
      <c r="G10" s="145" t="s">
        <v>4</v>
      </c>
      <c r="J10" s="88"/>
    </row>
    <row r="11" spans="2:7" s="87" customFormat="1" ht="21.75" customHeight="1">
      <c r="B11" s="584" t="s">
        <v>726</v>
      </c>
      <c r="C11" s="585"/>
      <c r="D11" s="585"/>
      <c r="E11" s="585"/>
      <c r="F11" s="585"/>
      <c r="G11" s="586"/>
    </row>
    <row r="12" spans="2:7" s="87" customFormat="1" ht="54.75" customHeight="1">
      <c r="B12" s="587"/>
      <c r="C12" s="588"/>
      <c r="D12" s="588"/>
      <c r="E12" s="588"/>
      <c r="F12" s="588"/>
      <c r="G12" s="589"/>
    </row>
    <row r="13" spans="2:7" s="87" customFormat="1" ht="52.5" customHeight="1">
      <c r="B13" s="183" t="s">
        <v>556</v>
      </c>
      <c r="C13" s="122" t="s">
        <v>65</v>
      </c>
      <c r="D13" s="122" t="s">
        <v>553</v>
      </c>
      <c r="E13" s="122" t="s">
        <v>554</v>
      </c>
      <c r="F13" s="122" t="s">
        <v>559</v>
      </c>
      <c r="G13" s="123" t="s">
        <v>598</v>
      </c>
    </row>
    <row r="14" spans="2:7" s="87" customFormat="1" ht="33" customHeight="1">
      <c r="B14" s="121"/>
      <c r="C14" s="122">
        <v>1</v>
      </c>
      <c r="D14" s="122">
        <v>2</v>
      </c>
      <c r="E14" s="122">
        <v>3</v>
      </c>
      <c r="F14" s="122" t="s">
        <v>560</v>
      </c>
      <c r="G14" s="123">
        <v>5</v>
      </c>
    </row>
    <row r="15" spans="2:7" s="87" customFormat="1" ht="33" customHeight="1">
      <c r="B15" s="124" t="s">
        <v>555</v>
      </c>
      <c r="C15" s="390">
        <v>16000000</v>
      </c>
      <c r="D15" s="390">
        <v>11880000</v>
      </c>
      <c r="E15" s="391">
        <v>11880000</v>
      </c>
      <c r="F15" s="392">
        <v>0</v>
      </c>
      <c r="G15" s="393"/>
    </row>
    <row r="16" spans="2:7" s="87" customFormat="1" ht="33" customHeight="1">
      <c r="B16" s="125" t="s">
        <v>583</v>
      </c>
      <c r="C16" s="297"/>
      <c r="D16" s="297"/>
      <c r="E16" s="391"/>
      <c r="F16" s="297"/>
      <c r="G16" s="393"/>
    </row>
    <row r="17" spans="2:7" s="87" customFormat="1" ht="42.75" customHeight="1" thickBot="1">
      <c r="B17" s="126" t="s">
        <v>561</v>
      </c>
      <c r="C17" s="298"/>
      <c r="D17" s="298"/>
      <c r="E17" s="394"/>
      <c r="F17" s="298"/>
      <c r="G17" s="395"/>
    </row>
    <row r="18" spans="2:8" s="87" customFormat="1" ht="33" customHeight="1" thickBot="1">
      <c r="B18" s="127"/>
      <c r="C18" s="128"/>
      <c r="D18" s="129"/>
      <c r="E18" s="130"/>
      <c r="F18" s="325" t="s">
        <v>4</v>
      </c>
      <c r="G18" s="325"/>
      <c r="H18" s="323"/>
    </row>
    <row r="19" spans="2:7" s="87" customFormat="1" ht="43.5" customHeight="1">
      <c r="B19" s="578" t="s">
        <v>727</v>
      </c>
      <c r="C19" s="549"/>
      <c r="D19" s="549"/>
      <c r="E19" s="549"/>
      <c r="F19" s="579"/>
      <c r="G19" s="326"/>
    </row>
    <row r="20" spans="2:7" s="87" customFormat="1" ht="33" customHeight="1">
      <c r="B20" s="131"/>
      <c r="C20" s="122" t="s">
        <v>599</v>
      </c>
      <c r="D20" s="122" t="s">
        <v>600</v>
      </c>
      <c r="E20" s="122" t="s">
        <v>601</v>
      </c>
      <c r="F20" s="327" t="s">
        <v>602</v>
      </c>
      <c r="G20" s="324"/>
    </row>
    <row r="21" spans="2:8" ht="33" customHeight="1">
      <c r="B21" s="124" t="s">
        <v>555</v>
      </c>
      <c r="C21" s="392">
        <v>3960000</v>
      </c>
      <c r="D21" s="392">
        <v>3960000</v>
      </c>
      <c r="E21" s="392">
        <v>3960000</v>
      </c>
      <c r="F21" s="396">
        <v>3960000</v>
      </c>
      <c r="G21" s="27"/>
      <c r="H21" s="27"/>
    </row>
    <row r="22" spans="2:8" ht="33" customHeight="1">
      <c r="B22" s="172" t="s">
        <v>583</v>
      </c>
      <c r="C22" s="397"/>
      <c r="D22" s="397"/>
      <c r="E22" s="398"/>
      <c r="F22" s="399"/>
      <c r="G22" s="27"/>
      <c r="H22" s="27"/>
    </row>
    <row r="23" spans="2:7" ht="33" customHeight="1" thickBot="1">
      <c r="B23" s="126" t="s">
        <v>561</v>
      </c>
      <c r="C23" s="400"/>
      <c r="D23" s="401"/>
      <c r="E23" s="402"/>
      <c r="F23" s="403"/>
      <c r="G23" s="27"/>
    </row>
    <row r="24" ht="33" customHeight="1" thickBot="1">
      <c r="G24" s="145" t="s">
        <v>4</v>
      </c>
    </row>
    <row r="25" spans="2:7" ht="47.25" customHeight="1">
      <c r="B25" s="578" t="s">
        <v>728</v>
      </c>
      <c r="C25" s="549"/>
      <c r="D25" s="549"/>
      <c r="E25" s="549"/>
      <c r="F25" s="549"/>
      <c r="G25" s="579"/>
    </row>
    <row r="26" spans="2:7" ht="53.25" customHeight="1">
      <c r="B26" s="124" t="s">
        <v>556</v>
      </c>
      <c r="C26" s="122" t="s">
        <v>65</v>
      </c>
      <c r="D26" s="122" t="s">
        <v>553</v>
      </c>
      <c r="E26" s="122" t="s">
        <v>554</v>
      </c>
      <c r="F26" s="122" t="s">
        <v>559</v>
      </c>
      <c r="G26" s="123" t="s">
        <v>667</v>
      </c>
    </row>
    <row r="27" spans="2:7" ht="33" customHeight="1">
      <c r="B27" s="580" t="s">
        <v>555</v>
      </c>
      <c r="C27" s="122">
        <v>1</v>
      </c>
      <c r="D27" s="122">
        <v>2</v>
      </c>
      <c r="E27" s="122">
        <v>3</v>
      </c>
      <c r="F27" s="122" t="s">
        <v>560</v>
      </c>
      <c r="G27" s="123">
        <v>5</v>
      </c>
    </row>
    <row r="28" spans="2:7" ht="33" customHeight="1">
      <c r="B28" s="581"/>
      <c r="C28" s="390">
        <v>3960000</v>
      </c>
      <c r="D28" s="390">
        <v>3960000</v>
      </c>
      <c r="E28" s="390">
        <v>3960000</v>
      </c>
      <c r="F28" s="390">
        <f>D28-E28</f>
        <v>0</v>
      </c>
      <c r="G28" s="404">
        <f>SUM(E28/C28*100)</f>
        <v>100</v>
      </c>
    </row>
    <row r="29" spans="2:7" ht="33" customHeight="1">
      <c r="B29" s="172" t="s">
        <v>583</v>
      </c>
      <c r="C29" s="405"/>
      <c r="D29" s="405"/>
      <c r="E29" s="405"/>
      <c r="F29" s="405"/>
      <c r="G29" s="406"/>
    </row>
    <row r="30" spans="2:7" ht="33" customHeight="1" thickBot="1">
      <c r="B30" s="126" t="s">
        <v>561</v>
      </c>
      <c r="C30" s="298"/>
      <c r="D30" s="298"/>
      <c r="E30" s="298"/>
      <c r="F30" s="394"/>
      <c r="G30" s="395"/>
    </row>
    <row r="31" ht="33" customHeight="1" thickBot="1">
      <c r="G31" s="145" t="s">
        <v>4</v>
      </c>
    </row>
    <row r="32" spans="2:7" ht="47.25" customHeight="1">
      <c r="B32" s="578" t="s">
        <v>731</v>
      </c>
      <c r="C32" s="549"/>
      <c r="D32" s="549"/>
      <c r="E32" s="549"/>
      <c r="F32" s="549"/>
      <c r="G32" s="579"/>
    </row>
    <row r="33" spans="2:7" ht="59.25" customHeight="1">
      <c r="B33" s="131" t="s">
        <v>556</v>
      </c>
      <c r="C33" s="122" t="s">
        <v>65</v>
      </c>
      <c r="D33" s="122" t="s">
        <v>553</v>
      </c>
      <c r="E33" s="122" t="s">
        <v>554</v>
      </c>
      <c r="F33" s="122" t="s">
        <v>559</v>
      </c>
      <c r="G33" s="123" t="s">
        <v>662</v>
      </c>
    </row>
    <row r="34" spans="2:7" ht="33" customHeight="1">
      <c r="B34" s="580" t="s">
        <v>555</v>
      </c>
      <c r="C34" s="122">
        <v>1</v>
      </c>
      <c r="D34" s="122">
        <v>2</v>
      </c>
      <c r="E34" s="122">
        <v>3</v>
      </c>
      <c r="F34" s="122" t="s">
        <v>560</v>
      </c>
      <c r="G34" s="123">
        <v>5</v>
      </c>
    </row>
    <row r="35" spans="2:7" ht="33" customHeight="1">
      <c r="B35" s="581"/>
      <c r="C35" s="297">
        <v>3960000</v>
      </c>
      <c r="D35" s="297">
        <v>3960000</v>
      </c>
      <c r="E35" s="297">
        <v>3960000</v>
      </c>
      <c r="F35" s="297">
        <v>0</v>
      </c>
      <c r="G35" s="404">
        <f>SUM(E35/C35*100)</f>
        <v>100</v>
      </c>
    </row>
    <row r="36" spans="2:7" ht="33" customHeight="1">
      <c r="B36" s="125" t="s">
        <v>583</v>
      </c>
      <c r="C36" s="268"/>
      <c r="D36" s="268"/>
      <c r="E36" s="268"/>
      <c r="F36" s="299"/>
      <c r="G36" s="173"/>
    </row>
    <row r="37" spans="2:7" ht="33" customHeight="1" thickBot="1">
      <c r="B37" s="175" t="s">
        <v>561</v>
      </c>
      <c r="C37" s="407"/>
      <c r="D37" s="407"/>
      <c r="E37" s="407"/>
      <c r="F37" s="394"/>
      <c r="G37" s="395"/>
    </row>
    <row r="38" ht="33" customHeight="1" thickBot="1">
      <c r="G38" s="145" t="s">
        <v>4</v>
      </c>
    </row>
    <row r="39" spans="2:7" ht="43.5" customHeight="1">
      <c r="B39" s="578" t="s">
        <v>729</v>
      </c>
      <c r="C39" s="549"/>
      <c r="D39" s="549"/>
      <c r="E39" s="549"/>
      <c r="F39" s="549"/>
      <c r="G39" s="579"/>
    </row>
    <row r="40" spans="2:7" ht="49.5" customHeight="1">
      <c r="B40" s="131" t="s">
        <v>556</v>
      </c>
      <c r="C40" s="122" t="s">
        <v>65</v>
      </c>
      <c r="D40" s="122" t="s">
        <v>553</v>
      </c>
      <c r="E40" s="122" t="s">
        <v>554</v>
      </c>
      <c r="F40" s="122" t="s">
        <v>559</v>
      </c>
      <c r="G40" s="123" t="s">
        <v>663</v>
      </c>
    </row>
    <row r="41" spans="2:7" ht="33" customHeight="1">
      <c r="B41" s="580" t="s">
        <v>555</v>
      </c>
      <c r="C41" s="122">
        <v>1</v>
      </c>
      <c r="D41" s="122">
        <v>2</v>
      </c>
      <c r="E41" s="122">
        <v>3</v>
      </c>
      <c r="F41" s="122" t="s">
        <v>560</v>
      </c>
      <c r="G41" s="123">
        <v>5</v>
      </c>
    </row>
    <row r="42" spans="2:7" ht="33" customHeight="1">
      <c r="B42" s="581"/>
      <c r="C42" s="297"/>
      <c r="D42" s="297"/>
      <c r="E42" s="297"/>
      <c r="F42" s="297"/>
      <c r="G42" s="114"/>
    </row>
    <row r="43" spans="2:7" ht="33" customHeight="1">
      <c r="B43" s="125" t="s">
        <v>551</v>
      </c>
      <c r="C43" s="405"/>
      <c r="D43" s="299"/>
      <c r="E43" s="299"/>
      <c r="F43" s="299"/>
      <c r="G43" s="173"/>
    </row>
    <row r="44" spans="2:7" ht="33" customHeight="1" thickBot="1">
      <c r="B44" s="175" t="s">
        <v>561</v>
      </c>
      <c r="C44" s="394"/>
      <c r="D44" s="269"/>
      <c r="E44" s="269"/>
      <c r="F44" s="269"/>
      <c r="G44" s="113"/>
    </row>
    <row r="45" ht="33" customHeight="1" thickBot="1">
      <c r="G45" s="145" t="s">
        <v>4</v>
      </c>
    </row>
    <row r="46" spans="2:7" ht="44.25" customHeight="1">
      <c r="B46" s="578" t="s">
        <v>730</v>
      </c>
      <c r="C46" s="549"/>
      <c r="D46" s="549"/>
      <c r="E46" s="549"/>
      <c r="F46" s="549"/>
      <c r="G46" s="579"/>
    </row>
    <row r="47" spans="2:7" ht="51" customHeight="1">
      <c r="B47" s="131" t="s">
        <v>556</v>
      </c>
      <c r="C47" s="122" t="s">
        <v>65</v>
      </c>
      <c r="D47" s="122" t="s">
        <v>553</v>
      </c>
      <c r="E47" s="122" t="s">
        <v>554</v>
      </c>
      <c r="F47" s="122" t="s">
        <v>559</v>
      </c>
      <c r="G47" s="123" t="s">
        <v>664</v>
      </c>
    </row>
    <row r="48" spans="2:7" ht="33" customHeight="1">
      <c r="B48" s="580" t="s">
        <v>555</v>
      </c>
      <c r="C48" s="122">
        <v>1</v>
      </c>
      <c r="D48" s="122">
        <v>2</v>
      </c>
      <c r="E48" s="122">
        <v>3</v>
      </c>
      <c r="F48" s="122" t="s">
        <v>560</v>
      </c>
      <c r="G48" s="123">
        <v>5</v>
      </c>
    </row>
    <row r="49" spans="2:7" ht="33" customHeight="1">
      <c r="B49" s="581"/>
      <c r="C49" s="297"/>
      <c r="D49" s="297"/>
      <c r="E49" s="297"/>
      <c r="F49" s="297"/>
      <c r="G49" s="114"/>
    </row>
    <row r="50" spans="2:7" ht="33" customHeight="1">
      <c r="B50" s="172" t="s">
        <v>583</v>
      </c>
      <c r="C50" s="405"/>
      <c r="D50" s="268"/>
      <c r="E50" s="299"/>
      <c r="F50" s="268"/>
      <c r="G50" s="173"/>
    </row>
    <row r="51" spans="2:7" ht="33" customHeight="1" thickBot="1">
      <c r="B51" s="126" t="s">
        <v>561</v>
      </c>
      <c r="C51" s="394"/>
      <c r="D51" s="300"/>
      <c r="E51" s="269"/>
      <c r="F51" s="300"/>
      <c r="G51" s="113"/>
    </row>
    <row r="52" spans="2:7" ht="18.75" customHeight="1">
      <c r="B52" s="174"/>
      <c r="C52" s="27"/>
      <c r="D52" s="27"/>
      <c r="E52" s="27"/>
      <c r="F52" s="27"/>
      <c r="G52" s="27"/>
    </row>
    <row r="53" spans="2:7" ht="18.75" customHeight="1">
      <c r="B53" s="582" t="s">
        <v>584</v>
      </c>
      <c r="C53" s="582"/>
      <c r="D53" s="582"/>
      <c r="E53" s="582"/>
      <c r="F53" s="582"/>
      <c r="G53" s="582"/>
    </row>
    <row r="54" ht="15.75">
      <c r="B54" s="120"/>
    </row>
    <row r="55" spans="2:7" ht="15.75">
      <c r="B55" s="22" t="s">
        <v>704</v>
      </c>
      <c r="F55" s="120" t="s">
        <v>612</v>
      </c>
      <c r="G55" s="120"/>
    </row>
    <row r="56" spans="2:7" ht="15.75">
      <c r="B56" s="539" t="s">
        <v>557</v>
      </c>
      <c r="C56" s="539"/>
      <c r="D56" s="539"/>
      <c r="E56" s="539"/>
      <c r="F56" s="539"/>
      <c r="G56" s="539"/>
    </row>
  </sheetData>
  <sheetProtection/>
  <mergeCells count="13">
    <mergeCell ref="B34:B35"/>
    <mergeCell ref="B8:G8"/>
    <mergeCell ref="B11:G12"/>
    <mergeCell ref="B19:F19"/>
    <mergeCell ref="B25:G25"/>
    <mergeCell ref="B27:B28"/>
    <mergeCell ref="B32:G32"/>
    <mergeCell ref="B39:G39"/>
    <mergeCell ref="B41:B42"/>
    <mergeCell ref="B46:G46"/>
    <mergeCell ref="B48:B49"/>
    <mergeCell ref="B53:G53"/>
    <mergeCell ref="B56:G56"/>
  </mergeCells>
  <printOptions/>
  <pageMargins left="0.7" right="0.7" top="0.75" bottom="0.75" header="0.3" footer="0.3"/>
  <pageSetup fitToHeight="1" fitToWidth="1" orientation="portrait" scale="40"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B2:R27"/>
  <sheetViews>
    <sheetView zoomScaleSheetLayoutView="75" zoomScalePageLayoutView="0" workbookViewId="0" topLeftCell="A16">
      <selection activeCell="H29" sqref="H29"/>
    </sheetView>
  </sheetViews>
  <sheetFormatPr defaultColWidth="9.140625" defaultRowHeight="12.75"/>
  <cols>
    <col min="1" max="1" width="5.57421875" style="2" customWidth="1"/>
    <col min="2" max="2" width="18.421875" style="2" customWidth="1"/>
    <col min="3" max="3" width="28.14062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7" customFormat="1" ht="27.75" customHeight="1"/>
    <row r="2" spans="2:15" ht="15.75">
      <c r="B2" s="1" t="s">
        <v>691</v>
      </c>
      <c r="C2"/>
      <c r="H2" s="17"/>
      <c r="I2" s="17" t="s">
        <v>572</v>
      </c>
      <c r="N2" s="600"/>
      <c r="O2" s="600"/>
    </row>
    <row r="3" spans="2:15" ht="15.75">
      <c r="B3" s="1" t="s">
        <v>692</v>
      </c>
      <c r="C3"/>
      <c r="N3" s="1"/>
      <c r="O3" s="21"/>
    </row>
    <row r="4" spans="3:15" ht="15.75">
      <c r="C4" s="29"/>
      <c r="D4" s="29"/>
      <c r="E4" s="29"/>
      <c r="F4" s="29"/>
      <c r="G4" s="29"/>
      <c r="H4" s="29"/>
      <c r="I4" s="29"/>
      <c r="J4" s="29"/>
      <c r="K4" s="29"/>
      <c r="L4" s="29"/>
      <c r="M4" s="29"/>
      <c r="N4" s="29"/>
      <c r="O4" s="29"/>
    </row>
    <row r="5" spans="2:15" ht="20.25">
      <c r="B5" s="605" t="s">
        <v>71</v>
      </c>
      <c r="C5" s="605"/>
      <c r="D5" s="605"/>
      <c r="E5" s="605"/>
      <c r="F5" s="605"/>
      <c r="G5" s="605"/>
      <c r="H5" s="605"/>
      <c r="I5" s="605"/>
      <c r="J5" s="29"/>
      <c r="K5" s="29"/>
      <c r="L5" s="29"/>
      <c r="M5" s="29"/>
      <c r="N5" s="29"/>
      <c r="O5" s="29"/>
    </row>
    <row r="6" spans="3:15" ht="15.75">
      <c r="C6" s="18"/>
      <c r="D6" s="18"/>
      <c r="E6" s="18"/>
      <c r="F6" s="18"/>
      <c r="G6" s="18"/>
      <c r="H6" s="18"/>
      <c r="I6" s="18"/>
      <c r="J6" s="18"/>
      <c r="K6" s="18"/>
      <c r="L6" s="18"/>
      <c r="M6" s="18"/>
      <c r="N6" s="18"/>
      <c r="O6" s="18"/>
    </row>
    <row r="7" spans="3:16" ht="16.5" thickBot="1">
      <c r="C7" s="30"/>
      <c r="D7" s="30"/>
      <c r="E7" s="30"/>
      <c r="G7" s="30"/>
      <c r="H7" s="30"/>
      <c r="I7" s="117" t="s">
        <v>4</v>
      </c>
      <c r="K7" s="30"/>
      <c r="L7" s="30"/>
      <c r="M7" s="30"/>
      <c r="N7" s="30"/>
      <c r="O7" s="30"/>
      <c r="P7" s="30"/>
    </row>
    <row r="8" spans="2:18" s="34" customFormat="1" ht="32.25" customHeight="1">
      <c r="B8" s="542" t="s">
        <v>9</v>
      </c>
      <c r="C8" s="596" t="s">
        <v>10</v>
      </c>
      <c r="D8" s="598" t="s">
        <v>732</v>
      </c>
      <c r="E8" s="598" t="s">
        <v>693</v>
      </c>
      <c r="F8" s="598" t="s">
        <v>694</v>
      </c>
      <c r="G8" s="601" t="s">
        <v>702</v>
      </c>
      <c r="H8" s="602"/>
      <c r="I8" s="603" t="s">
        <v>744</v>
      </c>
      <c r="J8" s="31"/>
      <c r="K8" s="31"/>
      <c r="L8" s="31"/>
      <c r="M8" s="31"/>
      <c r="N8" s="31"/>
      <c r="O8" s="32"/>
      <c r="P8" s="33"/>
      <c r="Q8" s="33"/>
      <c r="R8" s="33"/>
    </row>
    <row r="9" spans="2:18" s="34" customFormat="1" ht="31.5" customHeight="1" thickBot="1">
      <c r="B9" s="543"/>
      <c r="C9" s="597"/>
      <c r="D9" s="599"/>
      <c r="E9" s="599"/>
      <c r="F9" s="599"/>
      <c r="G9" s="184" t="s">
        <v>1</v>
      </c>
      <c r="H9" s="185" t="s">
        <v>66</v>
      </c>
      <c r="I9" s="604"/>
      <c r="J9" s="33"/>
      <c r="K9" s="33"/>
      <c r="L9" s="33"/>
      <c r="M9" s="33"/>
      <c r="N9" s="33"/>
      <c r="O9" s="33"/>
      <c r="P9" s="33"/>
      <c r="Q9" s="33"/>
      <c r="R9" s="33"/>
    </row>
    <row r="10" spans="2:18" s="12" customFormat="1" ht="24" customHeight="1">
      <c r="B10" s="186" t="s">
        <v>79</v>
      </c>
      <c r="C10" s="187" t="s">
        <v>63</v>
      </c>
      <c r="D10" s="408"/>
      <c r="E10" s="408"/>
      <c r="F10" s="408"/>
      <c r="G10" s="408"/>
      <c r="H10" s="408"/>
      <c r="I10" s="409"/>
      <c r="J10" s="7"/>
      <c r="K10" s="7"/>
      <c r="L10" s="7"/>
      <c r="M10" s="7"/>
      <c r="N10" s="7"/>
      <c r="O10" s="7"/>
      <c r="P10" s="7"/>
      <c r="Q10" s="7"/>
      <c r="R10" s="7"/>
    </row>
    <row r="11" spans="2:18" s="12" customFormat="1" ht="24" customHeight="1">
      <c r="B11" s="188" t="s">
        <v>80</v>
      </c>
      <c r="C11" s="116" t="s">
        <v>64</v>
      </c>
      <c r="D11" s="410">
        <v>420000</v>
      </c>
      <c r="E11" s="410">
        <v>420000</v>
      </c>
      <c r="F11" s="410">
        <v>420000</v>
      </c>
      <c r="G11" s="410">
        <v>210000</v>
      </c>
      <c r="H11" s="410">
        <v>55000</v>
      </c>
      <c r="I11" s="411">
        <f>SUM(H11/G11*100)</f>
        <v>26.190476190476193</v>
      </c>
      <c r="J11" s="7"/>
      <c r="K11" s="7"/>
      <c r="L11" s="7"/>
      <c r="M11" s="7"/>
      <c r="N11" s="7"/>
      <c r="O11" s="7"/>
      <c r="P11" s="7"/>
      <c r="Q11" s="7"/>
      <c r="R11" s="7"/>
    </row>
    <row r="12" spans="2:18" s="12" customFormat="1" ht="24" customHeight="1">
      <c r="B12" s="188" t="s">
        <v>81</v>
      </c>
      <c r="C12" s="116" t="s">
        <v>59</v>
      </c>
      <c r="D12" s="410"/>
      <c r="E12" s="410"/>
      <c r="F12" s="410"/>
      <c r="G12" s="410"/>
      <c r="H12" s="410"/>
      <c r="I12" s="411"/>
      <c r="J12" s="7"/>
      <c r="K12" s="7"/>
      <c r="L12" s="7"/>
      <c r="M12" s="7"/>
      <c r="N12" s="7"/>
      <c r="O12" s="7"/>
      <c r="P12" s="7"/>
      <c r="Q12" s="7"/>
      <c r="R12" s="7"/>
    </row>
    <row r="13" spans="2:18" s="12" customFormat="1" ht="24" customHeight="1">
      <c r="B13" s="188" t="s">
        <v>82</v>
      </c>
      <c r="C13" s="116" t="s">
        <v>60</v>
      </c>
      <c r="D13" s="410"/>
      <c r="E13" s="410"/>
      <c r="F13" s="410"/>
      <c r="G13" s="410"/>
      <c r="H13" s="410"/>
      <c r="I13" s="411"/>
      <c r="J13" s="7"/>
      <c r="K13" s="7"/>
      <c r="L13" s="7"/>
      <c r="M13" s="7"/>
      <c r="N13" s="7"/>
      <c r="O13" s="7"/>
      <c r="P13" s="7"/>
      <c r="Q13" s="7"/>
      <c r="R13" s="7"/>
    </row>
    <row r="14" spans="2:18" s="12" customFormat="1" ht="24" customHeight="1">
      <c r="B14" s="412" t="s">
        <v>83</v>
      </c>
      <c r="C14" s="413" t="s">
        <v>61</v>
      </c>
      <c r="D14" s="414">
        <v>280000</v>
      </c>
      <c r="E14" s="414">
        <v>272720</v>
      </c>
      <c r="F14" s="414">
        <v>280000</v>
      </c>
      <c r="G14" s="414">
        <v>140000</v>
      </c>
      <c r="H14" s="414">
        <v>25310</v>
      </c>
      <c r="I14" s="415">
        <f>SUM(H14/G14*100)</f>
        <v>18.07857142857143</v>
      </c>
      <c r="J14" s="416"/>
      <c r="K14" s="416"/>
      <c r="L14" s="7"/>
      <c r="M14" s="7"/>
      <c r="N14" s="7"/>
      <c r="O14" s="7"/>
      <c r="P14" s="7"/>
      <c r="Q14" s="7"/>
      <c r="R14" s="7"/>
    </row>
    <row r="15" spans="2:18" s="12" customFormat="1" ht="24" customHeight="1">
      <c r="B15" s="412" t="s">
        <v>84</v>
      </c>
      <c r="C15" s="413" t="s">
        <v>62</v>
      </c>
      <c r="D15" s="414">
        <v>240000</v>
      </c>
      <c r="E15" s="414">
        <v>226000</v>
      </c>
      <c r="F15" s="414">
        <v>240000</v>
      </c>
      <c r="G15" s="414">
        <v>120000</v>
      </c>
      <c r="H15" s="414">
        <v>20000</v>
      </c>
      <c r="I15" s="415">
        <f>SUM(H15/G15*100)</f>
        <v>16.666666666666664</v>
      </c>
      <c r="J15" s="416"/>
      <c r="K15" s="416"/>
      <c r="L15" s="7"/>
      <c r="M15" s="7"/>
      <c r="N15" s="7"/>
      <c r="O15" s="7"/>
      <c r="P15" s="7"/>
      <c r="Q15" s="7"/>
      <c r="R15" s="7"/>
    </row>
    <row r="16" spans="2:18" s="12" customFormat="1" ht="24" customHeight="1" thickBot="1">
      <c r="B16" s="189" t="s">
        <v>85</v>
      </c>
      <c r="C16" s="190" t="s">
        <v>72</v>
      </c>
      <c r="D16" s="417"/>
      <c r="E16" s="417"/>
      <c r="F16" s="417"/>
      <c r="G16" s="417"/>
      <c r="H16" s="417"/>
      <c r="I16" s="418"/>
      <c r="J16" s="7"/>
      <c r="K16" s="7"/>
      <c r="L16" s="7"/>
      <c r="M16" s="7"/>
      <c r="N16" s="7"/>
      <c r="O16" s="7"/>
      <c r="P16" s="7"/>
      <c r="Q16" s="7"/>
      <c r="R16" s="7"/>
    </row>
    <row r="17" spans="2:6" ht="16.5" thickBot="1">
      <c r="B17" s="191"/>
      <c r="C17" s="191"/>
      <c r="D17" s="191"/>
      <c r="E17" s="191"/>
      <c r="F17" s="199"/>
    </row>
    <row r="18" spans="2:11" ht="20.25" customHeight="1">
      <c r="B18" s="590" t="s">
        <v>547</v>
      </c>
      <c r="C18" s="593" t="s">
        <v>63</v>
      </c>
      <c r="D18" s="593"/>
      <c r="E18" s="594"/>
      <c r="F18" s="595" t="s">
        <v>64</v>
      </c>
      <c r="G18" s="593"/>
      <c r="H18" s="594"/>
      <c r="I18" s="595" t="s">
        <v>59</v>
      </c>
      <c r="J18" s="593"/>
      <c r="K18" s="594"/>
    </row>
    <row r="19" spans="2:11" ht="15.75">
      <c r="B19" s="591"/>
      <c r="C19" s="109">
        <v>1</v>
      </c>
      <c r="D19" s="109">
        <v>2</v>
      </c>
      <c r="E19" s="192">
        <v>3</v>
      </c>
      <c r="F19" s="200">
        <v>4</v>
      </c>
      <c r="G19" s="109">
        <v>5</v>
      </c>
      <c r="H19" s="192">
        <v>6</v>
      </c>
      <c r="I19" s="200">
        <v>7</v>
      </c>
      <c r="J19" s="109">
        <v>8</v>
      </c>
      <c r="K19" s="192">
        <v>9</v>
      </c>
    </row>
    <row r="20" spans="2:11" ht="15.75">
      <c r="B20" s="592"/>
      <c r="C20" s="110" t="s">
        <v>548</v>
      </c>
      <c r="D20" s="110" t="s">
        <v>549</v>
      </c>
      <c r="E20" s="193" t="s">
        <v>550</v>
      </c>
      <c r="F20" s="201" t="s">
        <v>548</v>
      </c>
      <c r="G20" s="110" t="s">
        <v>549</v>
      </c>
      <c r="H20" s="193" t="s">
        <v>550</v>
      </c>
      <c r="I20" s="201" t="s">
        <v>548</v>
      </c>
      <c r="J20" s="110" t="s">
        <v>549</v>
      </c>
      <c r="K20" s="193" t="s">
        <v>550</v>
      </c>
    </row>
    <row r="21" spans="2:11" ht="41.25" customHeight="1">
      <c r="B21" s="194">
        <v>1</v>
      </c>
      <c r="C21" s="111"/>
      <c r="D21" s="111"/>
      <c r="E21" s="195"/>
      <c r="F21" s="419" t="s">
        <v>733</v>
      </c>
      <c r="G21" s="420" t="s">
        <v>761</v>
      </c>
      <c r="H21" s="421">
        <v>10000</v>
      </c>
      <c r="I21" s="202"/>
      <c r="J21" s="111"/>
      <c r="K21" s="195"/>
    </row>
    <row r="22" spans="2:11" ht="43.5" customHeight="1">
      <c r="B22" s="194">
        <v>2</v>
      </c>
      <c r="C22" s="111"/>
      <c r="D22" s="111"/>
      <c r="E22" s="195"/>
      <c r="F22" s="419" t="s">
        <v>760</v>
      </c>
      <c r="G22" s="420" t="s">
        <v>764</v>
      </c>
      <c r="H22" s="421">
        <v>25000</v>
      </c>
      <c r="I22" s="202"/>
      <c r="J22" s="111"/>
      <c r="K22" s="195"/>
    </row>
    <row r="23" spans="2:11" ht="55.5" customHeight="1" thickBot="1">
      <c r="B23" s="196">
        <v>3</v>
      </c>
      <c r="C23" s="197"/>
      <c r="D23" s="197"/>
      <c r="E23" s="198"/>
      <c r="F23" s="463" t="s">
        <v>762</v>
      </c>
      <c r="G23" s="422" t="s">
        <v>763</v>
      </c>
      <c r="H23" s="423">
        <v>20000</v>
      </c>
      <c r="I23" s="203"/>
      <c r="J23" s="197"/>
      <c r="K23" s="198"/>
    </row>
    <row r="25" spans="2:9" ht="15.75">
      <c r="B25" s="22" t="s">
        <v>704</v>
      </c>
      <c r="C25" s="22"/>
      <c r="D25" s="22"/>
      <c r="E25" s="22"/>
      <c r="F25" s="115" t="s">
        <v>557</v>
      </c>
      <c r="G25" s="22"/>
      <c r="H25" s="22" t="s">
        <v>558</v>
      </c>
      <c r="I25" s="22"/>
    </row>
    <row r="26" spans="2:7" ht="15.75">
      <c r="B26" s="22"/>
      <c r="C26" s="22"/>
      <c r="D26" s="22"/>
      <c r="E26" s="22"/>
      <c r="G26" s="22"/>
    </row>
    <row r="27" spans="2:5" ht="15.75">
      <c r="B27" s="22"/>
      <c r="C27" s="22"/>
      <c r="E27" s="22"/>
    </row>
  </sheetData>
  <sheetProtection/>
  <mergeCells count="13">
    <mergeCell ref="N2:O2"/>
    <mergeCell ref="B8:B9"/>
    <mergeCell ref="F8:F9"/>
    <mergeCell ref="G8:H8"/>
    <mergeCell ref="I8:I9"/>
    <mergeCell ref="D8:D9"/>
    <mergeCell ref="B5:I5"/>
    <mergeCell ref="B18:B20"/>
    <mergeCell ref="C18:E18"/>
    <mergeCell ref="F18:H18"/>
    <mergeCell ref="I18:K18"/>
    <mergeCell ref="C8:C9"/>
    <mergeCell ref="E8:E9"/>
  </mergeCells>
  <printOptions/>
  <pageMargins left="0.7" right="0.7" top="0.75" bottom="0.75" header="0.3" footer="0.3"/>
  <pageSetup fitToHeight="1" fitToWidth="1" orientation="landscape" paperSize="9" scale="65" r:id="rId1"/>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1">
      <selection activeCell="I18" sqref="I18"/>
    </sheetView>
  </sheetViews>
  <sheetFormatPr defaultColWidth="9.140625" defaultRowHeight="12.75"/>
  <cols>
    <col min="1" max="1" width="5.421875" style="22" customWidth="1"/>
    <col min="2" max="2" width="18.421875" style="22" customWidth="1"/>
    <col min="3" max="3" width="29.57421875" style="22" customWidth="1"/>
    <col min="4" max="4" width="17.421875" style="22" customWidth="1"/>
    <col min="5" max="5" width="17.57421875" style="22" bestFit="1" customWidth="1"/>
    <col min="6" max="6" width="19.421875" style="22" customWidth="1"/>
    <col min="7" max="7" width="17.7109375" style="22" customWidth="1"/>
    <col min="8" max="8" width="17.8515625" style="22" customWidth="1"/>
    <col min="9" max="9" width="22.140625" style="22" customWidth="1"/>
    <col min="10" max="10" width="15.421875" style="22" bestFit="1" customWidth="1"/>
    <col min="11" max="11" width="18.421875" style="22" customWidth="1"/>
    <col min="12" max="16384" width="9.140625" style="22" customWidth="1"/>
  </cols>
  <sheetData>
    <row r="2" spans="2:10" ht="15.75">
      <c r="B2" s="1" t="s">
        <v>691</v>
      </c>
      <c r="C2"/>
      <c r="D2" s="54"/>
      <c r="E2" s="54"/>
      <c r="F2" s="28"/>
      <c r="G2" s="28"/>
      <c r="H2" s="28"/>
      <c r="J2" s="17" t="s">
        <v>568</v>
      </c>
    </row>
    <row r="3" spans="2:11" ht="15.75">
      <c r="B3" s="1" t="s">
        <v>692</v>
      </c>
      <c r="C3"/>
      <c r="D3" s="54"/>
      <c r="E3" s="54"/>
      <c r="F3" s="28"/>
      <c r="G3" s="28"/>
      <c r="H3" s="28"/>
      <c r="J3" s="17"/>
      <c r="K3" s="17"/>
    </row>
    <row r="6" spans="2:10" ht="20.25">
      <c r="B6" s="605" t="s">
        <v>668</v>
      </c>
      <c r="C6" s="605"/>
      <c r="D6" s="605"/>
      <c r="E6" s="605"/>
      <c r="F6" s="605"/>
      <c r="G6" s="605"/>
      <c r="H6" s="605"/>
      <c r="I6" s="605"/>
      <c r="J6" s="23"/>
    </row>
    <row r="7" spans="2:10" ht="0.75" customHeight="1" thickBot="1">
      <c r="B7" s="13"/>
      <c r="C7" s="13"/>
      <c r="D7" s="13"/>
      <c r="E7" s="13"/>
      <c r="F7" s="13"/>
      <c r="G7" s="13"/>
      <c r="H7" s="13"/>
      <c r="I7" s="13"/>
      <c r="J7" s="17" t="s">
        <v>265</v>
      </c>
    </row>
    <row r="8" spans="1:10" s="119" customFormat="1" ht="91.5" customHeight="1" thickBot="1">
      <c r="A8" s="216"/>
      <c r="B8" s="219" t="s">
        <v>564</v>
      </c>
      <c r="C8" s="220" t="s">
        <v>613</v>
      </c>
      <c r="D8" s="220" t="s">
        <v>566</v>
      </c>
      <c r="E8" s="220" t="s">
        <v>563</v>
      </c>
      <c r="F8" s="220" t="s">
        <v>567</v>
      </c>
      <c r="G8" s="220" t="s">
        <v>565</v>
      </c>
      <c r="H8" s="220" t="s">
        <v>674</v>
      </c>
      <c r="I8" s="220" t="s">
        <v>675</v>
      </c>
      <c r="J8" s="222" t="s">
        <v>673</v>
      </c>
    </row>
    <row r="9" spans="1:10" s="119" customFormat="1" ht="16.5" thickBot="1">
      <c r="A9" s="216"/>
      <c r="B9" s="219">
        <v>1</v>
      </c>
      <c r="C9" s="221">
        <v>2</v>
      </c>
      <c r="D9" s="220">
        <v>3</v>
      </c>
      <c r="E9" s="220">
        <v>4</v>
      </c>
      <c r="F9" s="221">
        <v>5</v>
      </c>
      <c r="G9" s="220">
        <v>6</v>
      </c>
      <c r="H9" s="220">
        <v>7</v>
      </c>
      <c r="I9" s="221">
        <v>8</v>
      </c>
      <c r="J9" s="222" t="s">
        <v>672</v>
      </c>
    </row>
    <row r="10" spans="1:10" s="119" customFormat="1" ht="15.75">
      <c r="A10" s="216"/>
      <c r="B10" s="473">
        <v>2018</v>
      </c>
      <c r="C10" s="474">
        <v>34773837.97</v>
      </c>
      <c r="D10" s="149">
        <v>2019</v>
      </c>
      <c r="E10" s="475">
        <v>24341687.1</v>
      </c>
      <c r="F10" s="218"/>
      <c r="G10" s="149"/>
      <c r="H10" s="149"/>
      <c r="I10" s="218"/>
      <c r="J10" s="476"/>
    </row>
    <row r="11" spans="1:10" ht="15.75">
      <c r="A11" s="217"/>
      <c r="B11" s="215">
        <v>2017</v>
      </c>
      <c r="C11" s="477">
        <v>33110308.63</v>
      </c>
      <c r="D11" s="118">
        <v>2018</v>
      </c>
      <c r="E11" s="478">
        <v>23177216.04</v>
      </c>
      <c r="F11" s="25" t="s">
        <v>846</v>
      </c>
      <c r="G11" s="479" t="s">
        <v>847</v>
      </c>
      <c r="H11" s="25"/>
      <c r="I11" s="25"/>
      <c r="J11" s="480">
        <v>23177216.04</v>
      </c>
    </row>
    <row r="12" spans="1:10" ht="15.75">
      <c r="A12" s="217"/>
      <c r="B12" s="215">
        <v>2016</v>
      </c>
      <c r="C12" s="477">
        <v>78954985.62</v>
      </c>
      <c r="D12" s="118">
        <v>2017</v>
      </c>
      <c r="E12" s="481">
        <v>55268489.93</v>
      </c>
      <c r="F12" s="25" t="s">
        <v>848</v>
      </c>
      <c r="G12" s="482" t="s">
        <v>849</v>
      </c>
      <c r="H12" s="329"/>
      <c r="I12" s="329"/>
      <c r="J12" s="483">
        <v>55268489.93</v>
      </c>
    </row>
    <row r="13" spans="1:10" ht="16.5" thickBot="1">
      <c r="A13" s="217"/>
      <c r="B13" s="223">
        <v>2015</v>
      </c>
      <c r="C13" s="484">
        <v>53808712.79</v>
      </c>
      <c r="D13" s="224">
        <v>2016</v>
      </c>
      <c r="E13" s="485">
        <v>26904356.4</v>
      </c>
      <c r="F13" s="112" t="s">
        <v>850</v>
      </c>
      <c r="G13" s="486" t="s">
        <v>851</v>
      </c>
      <c r="H13" s="112"/>
      <c r="I13" s="112"/>
      <c r="J13" s="483">
        <v>26904356.4</v>
      </c>
    </row>
    <row r="14" ht="15.75">
      <c r="J14" s="225"/>
    </row>
    <row r="15" spans="2:8" ht="15.75">
      <c r="B15" s="22" t="s">
        <v>671</v>
      </c>
      <c r="H15" s="120"/>
    </row>
    <row r="16" spans="2:8" ht="15.75">
      <c r="B16" s="22" t="s">
        <v>669</v>
      </c>
      <c r="H16" s="120"/>
    </row>
    <row r="17" spans="2:8" ht="15.75" customHeight="1">
      <c r="B17" s="120" t="s">
        <v>670</v>
      </c>
      <c r="C17" s="120"/>
      <c r="D17" s="120"/>
      <c r="H17" s="328"/>
    </row>
    <row r="18" spans="2:8" ht="15.75">
      <c r="B18" s="120"/>
      <c r="C18" s="120"/>
      <c r="D18" s="120"/>
      <c r="H18" s="328"/>
    </row>
    <row r="20" spans="2:8" ht="15.75">
      <c r="B20" s="56" t="s">
        <v>852</v>
      </c>
      <c r="C20" s="56"/>
      <c r="D20" s="55"/>
      <c r="E20" s="55"/>
      <c r="F20" s="35" t="s">
        <v>74</v>
      </c>
      <c r="H20" s="35"/>
    </row>
  </sheetData>
  <sheetProtection/>
  <mergeCells count="1">
    <mergeCell ref="B6:I6"/>
  </mergeCells>
  <printOptions/>
  <pageMargins left="0.7" right="0.7" top="0.75" bottom="0.75" header="0.3" footer="0.3"/>
  <pageSetup fitToHeight="0" fitToWidth="1" orientation="landscape"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Owner</cp:lastModifiedBy>
  <cp:lastPrinted>2019-07-29T09:31:20Z</cp:lastPrinted>
  <dcterms:created xsi:type="dcterms:W3CDTF">2013-03-12T08:27:17Z</dcterms:created>
  <dcterms:modified xsi:type="dcterms:W3CDTF">2019-07-29T09:34:32Z</dcterms:modified>
  <cp:category/>
  <cp:version/>
  <cp:contentType/>
  <cp:contentStatus/>
</cp:coreProperties>
</file>