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20" tabRatio="892" firstSheet="3"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'Донације'!$B$1:$M$34</definedName>
    <definedName name="_xlnm.Print_Area" localSheetId="4">'Запослени'!$B$2:$G$35</definedName>
    <definedName name="_xlnm.Print_Area" localSheetId="3">'Зараде '!$B$1:$H$48</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<sst xmlns="http://schemas.openxmlformats.org/spreadsheetml/2006/main" count="1087" uniqueCount="870">
  <si>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</si>
  <si>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</si>
  <si>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</si>
  <si>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</si>
  <si>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</si>
  <si>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</si>
  <si>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</si>
  <si>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</si>
  <si>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</si>
  <si>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</si>
  <si>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</si>
  <si>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</si>
  <si>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</si>
  <si>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</si>
  <si>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</si>
  <si>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</si>
  <si>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</si>
  <si>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</si>
  <si>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</si>
  <si>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</si>
  <si>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</si>
  <si>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</si>
  <si>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</si>
  <si>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</si>
  <si>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</si>
  <si>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</si>
  <si>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</si>
  <si>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</si>
  <si>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</si>
  <si>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</si>
  <si>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</si>
  <si>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</si>
  <si>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</si>
  <si>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</si>
  <si>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</si>
  <si>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</si>
  <si>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</si>
  <si>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</si>
  <si>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</si>
  <si>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</si>
  <si>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</si>
  <si>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</si>
  <si>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</si>
  <si>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</si>
  <si>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</si>
  <si>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</si>
  <si>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</si>
  <si>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</si>
  <si>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</si>
  <si>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</si>
  <si>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</si>
  <si>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</si>
  <si>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</si>
  <si>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</si>
  <si>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</si>
  <si>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</si>
  <si>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</si>
  <si>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</si>
  <si>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</si>
  <si>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</si>
  <si>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</si>
  <si>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</si>
  <si>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</si>
  <si>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</si>
  <si>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</si>
  <si>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</si>
  <si>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</si>
  <si>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</si>
  <si>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</si>
  <si>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</si>
  <si>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</si>
  <si>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</si>
  <si>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</si>
  <si>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</si>
  <si>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</si>
  <si>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</si>
  <si>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</si>
  <si>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</si>
  <si>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</si>
  <si>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</si>
  <si>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</si>
  <si>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</si>
  <si>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</si>
  <si>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</si>
  <si>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</si>
  <si>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</si>
  <si>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</si>
  <si>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</si>
  <si>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</si>
  <si>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</si>
  <si>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</si>
  <si>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</si>
  <si>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</si>
  <si>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</si>
  <si>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</si>
  <si>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</si>
  <si>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</si>
  <si>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</si>
  <si>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</si>
  <si>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</si>
  <si>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</si>
  <si>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</si>
  <si>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</si>
  <si>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</si>
  <si>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</si>
  <si>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</si>
  <si>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</si>
  <si>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</si>
  <si>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</si>
  <si>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</si>
  <si>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</si>
  <si>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</si>
  <si>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</si>
  <si>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</si>
  <si>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</si>
  <si>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</si>
  <si>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</si>
  <si>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</si>
  <si>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</si>
  <si>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</si>
  <si>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</si>
  <si>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</si>
  <si>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</si>
  <si>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</si>
  <si>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</si>
  <si>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</si>
  <si>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</si>
  <si>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</si>
  <si>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</si>
  <si>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</si>
  <si>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</si>
  <si>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</si>
  <si>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</si>
  <si>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</si>
  <si>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</si>
  <si>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</si>
  <si>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</si>
  <si>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</si>
  <si>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</si>
  <si>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</si>
  <si>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</si>
  <si>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</si>
  <si>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</si>
  <si>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</si>
  <si>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</si>
  <si>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</si>
  <si>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</si>
  <si>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</si>
  <si>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</si>
  <si>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</si>
  <si>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</si>
  <si>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</si>
  <si>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</si>
  <si>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</si>
  <si>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</si>
  <si>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</si>
  <si>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</si>
  <si>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</si>
  <si>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</si>
  <si>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</si>
  <si>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</si>
  <si>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</si>
  <si>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</si>
  <si>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</si>
  <si>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</si>
  <si>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</si>
  <si>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</si>
  <si>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</si>
  <si>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</si>
  <si>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</si>
  <si>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</si>
  <si>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</si>
  <si>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</si>
  <si>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</si>
  <si>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</si>
  <si>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</si>
  <si>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</si>
  <si>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</si>
  <si>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</si>
  <si>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</si>
  <si>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</si>
  <si>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</si>
  <si>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</si>
  <si>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</si>
  <si>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</si>
  <si>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</si>
  <si>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</si>
  <si>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</si>
  <si>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</si>
  <si>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</si>
  <si>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</si>
  <si>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</si>
  <si>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</si>
  <si>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</si>
  <si>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</si>
  <si>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</si>
  <si>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</si>
  <si>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</si>
  <si>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</si>
  <si>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</si>
  <si>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</si>
  <si>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</si>
  <si>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</si>
  <si>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</si>
  <si>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</si>
  <si>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</si>
  <si>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</si>
  <si>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</si>
  <si>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</si>
  <si>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</si>
  <si>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</si>
  <si>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</si>
  <si>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</si>
  <si>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</si>
  <si>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</si>
  <si>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</si>
  <si>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</si>
  <si>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</si>
  <si>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</si>
  <si>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</si>
  <si>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</si>
  <si>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</si>
  <si>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</si>
  <si>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</si>
  <si>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</si>
  <si>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</si>
  <si>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</si>
  <si>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</si>
  <si>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</si>
  <si>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</si>
  <si>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</si>
  <si>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</si>
  <si>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</si>
  <si>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</si>
  <si>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</si>
  <si>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</si>
  <si>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</si>
  <si>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</si>
  <si>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</si>
  <si>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</si>
  <si>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</si>
  <si>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</si>
  <si>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</si>
  <si>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</si>
  <si>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</si>
  <si>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</si>
  <si>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</si>
  <si>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</si>
  <si>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</si>
  <si>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</si>
  <si>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</si>
  <si>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</si>
  <si>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</si>
  <si>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</si>
  <si>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</si>
  <si>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</si>
  <si>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</si>
  <si>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</si>
  <si>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</si>
  <si>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</si>
  <si>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</si>
  <si>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</si>
  <si>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</si>
  <si>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</si>
  <si>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</si>
  <si>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</si>
  <si>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</si>
  <si>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</si>
  <si>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</si>
  <si>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</si>
  <si>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</si>
  <si>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</si>
  <si>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</si>
  <si>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</si>
  <si>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</si>
  <si>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</si>
  <si>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</si>
  <si>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</si>
  <si>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</si>
  <si>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</si>
  <si>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</si>
  <si>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</si>
  <si>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</si>
  <si>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</si>
  <si>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</si>
  <si>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</si>
  <si>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</si>
  <si>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</si>
  <si>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</si>
  <si>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</si>
  <si>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</si>
  <si>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</si>
  <si>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</si>
  <si>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</si>
  <si>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</si>
  <si>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</si>
  <si>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</si>
  <si>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</si>
  <si>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</si>
  <si>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</si>
  <si>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</si>
  <si>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</si>
  <si>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</si>
  <si>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</si>
  <si>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</si>
  <si>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</si>
  <si>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042 и део 049</t>
  </si>
  <si>
    <t>3. Учешћа у капиталу осталих правних лица и друге хартије од вредности расположиве за продају</t>
  </si>
  <si>
    <t>део 043, део 044 и део 049</t>
  </si>
  <si>
    <t>4. Дугорочни пласмани матичним и зависним правним лицима</t>
  </si>
  <si>
    <t>5. Дугорочни пласмани осталим повезаним правним лицима</t>
  </si>
  <si>
    <t>део 045 и део 049</t>
  </si>
  <si>
    <t>6. Дугорочни пласмани у земљи</t>
  </si>
  <si>
    <t>7. Дугорочни пласмани у иностранству</t>
  </si>
  <si>
    <t>046 и део 049</t>
  </si>
  <si>
    <t>8. Хартије од вредности које се држе до доспећа</t>
  </si>
  <si>
    <t>048 и део 049</t>
  </si>
  <si>
    <t>9. Остали дугорочни финансијски пласмани</t>
  </si>
  <si>
    <t>V. ДУГОРОЧНА ПОТРАЖИВАЊА (0035 + 0036 + 0037 + 0038 + 0039 + 0040 + 0041)</t>
  </si>
  <si>
    <t>050 и део 059</t>
  </si>
  <si>
    <t>1. Потраживања од матичног и зависних правних лица</t>
  </si>
  <si>
    <t>051 и део 059</t>
  </si>
  <si>
    <t>2. Потраживања од осталих повезаних лица</t>
  </si>
  <si>
    <t>052 и део 059</t>
  </si>
  <si>
    <t>3. Потраживања по основу продаје на робни кредит</t>
  </si>
  <si>
    <t>4. Потраживања за продају по уговорима о финансијском лизингу</t>
  </si>
  <si>
    <t>054 и део 059</t>
  </si>
  <si>
    <t>5. Потраживања по основу јемства</t>
  </si>
  <si>
    <t>055 и део 059</t>
  </si>
  <si>
    <t>6. Спорна и сумњива потраживања</t>
  </si>
  <si>
    <t>056 и део 059</t>
  </si>
  <si>
    <t>7. Остала дугорочна потраживања</t>
  </si>
  <si>
    <t>Г. ОБРТНА ИМОВИНА (0044 + 0051 + 0059 + 0060 + 0061 + 0062 + 0068 + 0069 + 0070)</t>
  </si>
  <si>
    <t>Класа 1</t>
  </si>
  <si>
    <t>I. ЗАЛИХЕ (0045 + 0046 + 0047 + 0048 + 0049 + 0050)</t>
  </si>
  <si>
    <t>1. Материјал, резервни делови, алат и ситан инвентар</t>
  </si>
  <si>
    <t>2. Недовршена производња и недовршене услуге</t>
  </si>
  <si>
    <t>3. Готови производи</t>
  </si>
  <si>
    <t>4. Роба</t>
  </si>
  <si>
    <t>5. Стална средства намењена продаји</t>
  </si>
  <si>
    <t>6. Плаћени аванси за залихе и услуге</t>
  </si>
  <si>
    <t>II. ПОТРАЖИВАЊА ПО ОСНОВУ ПРОДАЈЕ (0052 + 0053 + 0054 + 0055 + 0056 + 0057 + 0058)</t>
  </si>
  <si>
    <t>200 и део 209</t>
  </si>
  <si>
    <t>1. Купци у земљи – матична и зависна правна лица</t>
  </si>
  <si>
    <t>201 и део 209</t>
  </si>
  <si>
    <t>2. Купци у Иностранству – матична и зависна правна лица</t>
  </si>
  <si>
    <t>202 и део 209</t>
  </si>
  <si>
    <t>3. Купци у земљи – остала повезана правна лица</t>
  </si>
  <si>
    <t>203 и део 209</t>
  </si>
  <si>
    <t>4. Купци у иностранству – остала повезана правна лица</t>
  </si>
  <si>
    <t>204 и део 209</t>
  </si>
  <si>
    <t>5. Купци у земљи</t>
  </si>
  <si>
    <t>205 и део 209</t>
  </si>
  <si>
    <t>6. Купци у иностранству</t>
  </si>
  <si>
    <t>206 и део 209</t>
  </si>
  <si>
    <t>7. Остала потраживања по основу продаје</t>
  </si>
  <si>
    <t>III. ПОТРАЖИВАЊА ИЗ СПЕЦИФИЧНИХ ПОСЛОВА</t>
  </si>
  <si>
    <t>IV. ДРУГА ПОТРАЖИВАЊА</t>
  </si>
  <si>
    <t>V. ФИНАНСИЈСКА СРЕДСТВА КОЈА СЕ ВРЕДНУЈУ ПО ФЕР ВРЕДНОСТИ КРОЗ БИЛАНС УСПЕХА</t>
  </si>
  <si>
    <t>23 осим 236 и 237</t>
  </si>
  <si>
    <t>VI. КРАТКОРОЧНИ ФИНАНСИЈСКИ ПЛАСМАНИ (0063 + 0064 + 0065 + 0066 + 0067)</t>
  </si>
  <si>
    <t>230 и део 239</t>
  </si>
  <si>
    <t>1. Краткорочни кредити и пласмани – матична и зависна правна лица</t>
  </si>
  <si>
    <t>231 и део 239</t>
  </si>
  <si>
    <t>2. Краткорочни кредити и пласмани – остала повезана правна лица</t>
  </si>
  <si>
    <t>232 и део 239</t>
  </si>
  <si>
    <t>3. Краткорочни кредити и зајмови у земљи</t>
  </si>
  <si>
    <t>233 и део 239</t>
  </si>
  <si>
    <t>4. Краткорочни кредити и зајмови у иностранству</t>
  </si>
  <si>
    <t>234, 235, 238 и део 239</t>
  </si>
  <si>
    <t>5. Остали краткорочни финансијски пласмани</t>
  </si>
  <si>
    <t>VII. ГОТОВИНСКИ ЕКВИВАЛЕНТИ И ГОТОВИНА</t>
  </si>
  <si>
    <t>068</t>
  </si>
  <si>
    <t>VIII. ПОРЕЗ НА ДОДАТУ ВРЕДНОСТ</t>
  </si>
  <si>
    <t>28 осим 288</t>
  </si>
  <si>
    <t>IX. АКТИВНА ВРЕМЕНСКА РАЗГРАНИЧЕЊА</t>
  </si>
  <si>
    <t>Д. УКУПНА АКТИВА = ПОСЛОВНА ИМОВИНА (0001 + 0002 + 0042 + 0043)</t>
  </si>
  <si>
    <t>Ђ. ВАНБИЛАНСНА АКТИВА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</si>
  <si>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</si>
  <si>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</si>
  <si>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</si>
  <si>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</si>
  <si>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</si>
  <si>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</si>
  <si>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</si>
  <si>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</si>
  <si>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</si>
  <si>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</si>
  <si>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</si>
  <si>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</si>
  <si>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</si>
  <si>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</si>
  <si>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</si>
  <si>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</si>
  <si>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</si>
  <si>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</si>
  <si>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</si>
  <si>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</si>
  <si>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</si>
  <si>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</si>
  <si>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</si>
  <si>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</si>
  <si>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</si>
  <si>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</si>
  <si>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</si>
  <si>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</si>
  <si>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</si>
  <si>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</si>
  <si>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</si>
  <si>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</si>
  <si>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</si>
  <si>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</si>
  <si>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</si>
  <si>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</si>
  <si>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</si>
  <si>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</si>
  <si>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</si>
  <si>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</si>
  <si>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</si>
  <si>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</si>
  <si>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</si>
  <si>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</si>
  <si>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</si>
  <si>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</si>
  <si>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</si>
  <si>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</si>
  <si>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</si>
  <si>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</si>
  <si>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</si>
  <si>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</si>
  <si>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</si>
  <si>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</si>
  <si>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</si>
  <si>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</si>
  <si>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</si>
  <si>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</si>
  <si>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</si>
  <si>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</si>
  <si>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</si>
  <si>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</si>
  <si>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</si>
  <si>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</si>
  <si>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</si>
  <si>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</si>
  <si>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</si>
  <si>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</si>
  <si>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</si>
  <si>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</si>
  <si>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</si>
  <si>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</si>
  <si>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</si>
  <si>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</si>
  <si>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</si>
  <si>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</si>
  <si>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</si>
  <si>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</si>
  <si>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</si>
  <si>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</si>
  <si>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</si>
  <si>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</si>
  <si>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</si>
  <si>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</si>
  <si>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</si>
  <si>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</si>
  <si>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</si>
  <si>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</si>
  <si>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</si>
  <si>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</si>
  <si>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</si>
  <si>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</si>
  <si>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</si>
  <si>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</si>
  <si>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</si>
  <si>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</si>
  <si>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</si>
  <si>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</si>
  <si>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</si>
  <si>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</si>
  <si>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</si>
  <si>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</si>
  <si>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</si>
  <si>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</si>
  <si>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</si>
  <si>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</si>
  <si>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</si>
  <si>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</si>
  <si>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</si>
  <si>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</si>
  <si>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</si>
  <si>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</si>
  <si>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</si>
  <si>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</si>
  <si>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</si>
  <si>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</si>
  <si>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</si>
  <si>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</si>
  <si>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</si>
  <si>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</si>
  <si>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</si>
  <si>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</si>
  <si>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</si>
  <si>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</si>
  <si>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</si>
  <si>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</si>
  <si>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</si>
  <si>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</si>
  <si>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</si>
  <si>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</si>
  <si>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</si>
  <si>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</si>
  <si>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</si>
  <si>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</si>
  <si>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</si>
  <si>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</si>
  <si>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</si>
  <si>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</si>
  <si>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</si>
  <si>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</si>
  <si>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</si>
  <si>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</si>
  <si>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</si>
  <si>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</si>
  <si>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</si>
  <si>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</si>
  <si>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</si>
  <si>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</si>
  <si>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</si>
  <si>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</si>
  <si>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</si>
  <si>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</si>
  <si>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</si>
  <si>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</si>
  <si>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</si>
  <si>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</si>
  <si>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</si>
  <si>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</si>
  <si>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</si>
  <si>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</si>
  <si>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</si>
  <si>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</si>
  <si>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</si>
  <si>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</si>
  <si>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</si>
  <si>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</si>
  <si>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</si>
  <si>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</si>
  <si>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</si>
  <si>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</si>
  <si>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</si>
  <si>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</si>
  <si>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</si>
  <si>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</si>
  <si>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</si>
  <si>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</si>
  <si>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</si>
  <si>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</si>
  <si>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</si>
  <si>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</si>
  <si>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</si>
  <si>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</si>
  <si>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</si>
  <si>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</si>
  <si>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</si>
  <si>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</si>
  <si>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</si>
  <si>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</si>
  <si>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</si>
  <si>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</si>
  <si>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</si>
  <si>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</si>
  <si>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</si>
  <si>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</si>
  <si>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</si>
  <si>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</si>
  <si>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</si>
  <si>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</si>
  <si>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</si>
  <si>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</si>
  <si>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</si>
  <si>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</si>
  <si>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</si>
  <si>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</si>
  <si>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</si>
  <si>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</si>
  <si>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</si>
  <si>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Овлашћено лице: ___________________________</t>
  </si>
  <si>
    <t>Oвлашћено лице: __________________________</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</si>
  <si>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</si>
  <si>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</si>
  <si>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</si>
  <si>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</si>
  <si>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</si>
  <si>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</si>
  <si>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</si>
  <si>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</si>
  <si>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</si>
  <si>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</si>
  <si>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</si>
  <si>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</si>
  <si>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</si>
  <si>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</si>
  <si>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</si>
  <si>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</si>
  <si>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</si>
  <si>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</si>
  <si>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</si>
  <si>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</si>
  <si>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</si>
  <si>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</si>
  <si>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</si>
  <si>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</si>
  <si>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</si>
  <si>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</si>
  <si>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</si>
  <si>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</si>
  <si>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</si>
  <si>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</si>
  <si>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</si>
  <si>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</si>
  <si>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</si>
  <si>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</si>
  <si>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</si>
  <si>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</si>
  <si>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</si>
  <si>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</si>
  <si>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</si>
  <si>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</si>
  <si>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</si>
  <si>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</si>
  <si>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</si>
  <si>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</si>
  <si>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</si>
  <si>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</si>
  <si>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</si>
  <si>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</si>
  <si>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</si>
  <si>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</si>
  <si>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</si>
  <si>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</si>
  <si>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</si>
  <si>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</si>
  <si>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</si>
  <si>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</si>
  <si>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</si>
  <si>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</si>
  <si>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</si>
  <si>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</si>
  <si>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</si>
  <si>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</si>
  <si>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</si>
  <si>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</si>
  <si>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</si>
  <si>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</si>
  <si>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</si>
  <si>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</si>
  <si>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</si>
  <si>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</si>
  <si>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</si>
  <si>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</si>
  <si>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</si>
  <si>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</si>
  <si>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</si>
  <si>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</si>
  <si>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</si>
  <si>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</si>
  <si>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</si>
  <si>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</si>
  <si>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</si>
  <si>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</si>
  <si>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</si>
  <si>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</si>
  <si>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</si>
  <si>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</si>
  <si>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</si>
  <si>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</si>
  <si>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</si>
  <si>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</si>
  <si>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</si>
  <si>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</si>
  <si>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</si>
  <si>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ЈКП "Чистоћа и зеленило" Суботица</t>
  </si>
  <si>
    <t>Матични број: 08065136</t>
  </si>
  <si>
    <t>22a</t>
  </si>
  <si>
    <t>Накнаде и отпремнине у поступку рационализације</t>
  </si>
  <si>
    <t>23а</t>
  </si>
  <si>
    <t>Солидарна помоћ запосленима ради ублажавања неповољног материјалног положаја</t>
  </si>
  <si>
    <t>30</t>
  </si>
  <si>
    <t>Накнаде за неискоришћени годишнји одмор</t>
  </si>
  <si>
    <t>Скупљање, одвожење и депоновање отпада из индивидуалних објеката</t>
  </si>
  <si>
    <t>Скупљање, одвожење и депоновање отпада из стамбених зграда</t>
  </si>
  <si>
    <t>Скупљање, одвожење и депоновање отпада из пословних простора</t>
  </si>
  <si>
    <t xml:space="preserve">Скупљање, одвожење и депоновање отпада у насељеним местима у којима корисници услуга одлажу чврсти отпад у типским пластичним врећама </t>
  </si>
  <si>
    <t>Сакупљање, одвожење и депоновање отпада у насељеним местима у којима се услуга обрачунава по домаћинству</t>
  </si>
  <si>
    <t>Набавка радних возила и машина</t>
  </si>
  <si>
    <t>Рачунарска опрема и софтвер</t>
  </si>
  <si>
    <t>Остала опрема</t>
  </si>
  <si>
    <t>Радови на пословним објектима</t>
  </si>
  <si>
    <t>Предузеће: ЈКП "Чистоћа и зеленило"</t>
  </si>
  <si>
    <t>Одређено</t>
  </si>
  <si>
    <t>Пензија</t>
  </si>
  <si>
    <t>Споразум</t>
  </si>
  <si>
    <t>Технолошки вишак</t>
  </si>
  <si>
    <t>Отказ</t>
  </si>
  <si>
    <t>Мировање радног односа</t>
  </si>
  <si>
    <t>Смрт</t>
  </si>
  <si>
    <t>Преведени са одређено на неодређено време</t>
  </si>
  <si>
    <t>10.</t>
  </si>
  <si>
    <t>Враћен на рад</t>
  </si>
  <si>
    <t>11.</t>
  </si>
  <si>
    <t>Замена</t>
  </si>
  <si>
    <t>12.</t>
  </si>
  <si>
    <t>Повећан обим - сезонски послови</t>
  </si>
  <si>
    <t>13.</t>
  </si>
  <si>
    <t>Јавни радови</t>
  </si>
  <si>
    <t>14.</t>
  </si>
  <si>
    <t>Уговор о делу</t>
  </si>
  <si>
    <t>Специјално комунално возило за превоз анималног отпада</t>
  </si>
  <si>
    <t>4 - из средстава државних органа и органа локалне самоуправе</t>
  </si>
  <si>
    <t>2019</t>
  </si>
  <si>
    <t>2020</t>
  </si>
  <si>
    <t>0001</t>
  </si>
  <si>
    <t>0002</t>
  </si>
  <si>
    <t>0003</t>
  </si>
  <si>
    <t>0004</t>
  </si>
  <si>
    <t>0005</t>
  </si>
  <si>
    <t>0006</t>
  </si>
  <si>
    <t>0007</t>
  </si>
  <si>
    <t>0008</t>
  </si>
  <si>
    <t>0009</t>
  </si>
  <si>
    <t>0011</t>
  </si>
  <si>
    <t>0012</t>
  </si>
  <si>
    <t>0013</t>
  </si>
  <si>
    <t>0014</t>
  </si>
  <si>
    <t>0015</t>
  </si>
  <si>
    <t>0016</t>
  </si>
  <si>
    <t>0017</t>
  </si>
  <si>
    <t>0018</t>
  </si>
  <si>
    <t>0019</t>
  </si>
  <si>
    <t>0020</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</si>
  <si>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</si>
  <si>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</si>
  <si>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</si>
  <si>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</si>
  <si>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</si>
  <si>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</si>
  <si>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</si>
  <si>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</si>
  <si>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</si>
  <si>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</si>
  <si>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</si>
  <si>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</si>
  <si>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</si>
  <si>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</si>
  <si>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</si>
  <si>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</si>
  <si>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</si>
  <si>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</si>
  <si>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</si>
  <si>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</si>
  <si>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</si>
  <si>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</si>
  <si>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</si>
  <si>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</si>
  <si>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</si>
  <si>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</si>
  <si>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</si>
  <si>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</si>
  <si>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</si>
  <si>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</si>
  <si>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</si>
  <si>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</si>
  <si>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</si>
  <si>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</si>
  <si>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</si>
  <si>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</si>
  <si>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</si>
  <si>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</si>
  <si>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</si>
  <si>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</si>
  <si>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</si>
  <si>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</si>
  <si>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</si>
  <si>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</si>
  <si>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</si>
  <si>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</si>
  <si>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</si>
  <si>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</si>
  <si>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</si>
  <si>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</si>
  <si>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</si>
  <si>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ИЗДВОЈЕНИ РАЧУНИ</t>
  </si>
  <si>
    <t>БАНКА ИНТЕСА</t>
  </si>
  <si>
    <t>Матични број:08065136</t>
  </si>
  <si>
    <t>не</t>
  </si>
  <si>
    <t>Аутосмећар</t>
  </si>
  <si>
    <t>20.09.2024.</t>
  </si>
  <si>
    <t>21.10.2019.</t>
  </si>
  <si>
    <t>Аутоцистерна</t>
  </si>
  <si>
    <t>Аутоподизач</t>
  </si>
  <si>
    <t>21.10.2024.</t>
  </si>
  <si>
    <t>20.11.2019.</t>
  </si>
  <si>
    <t>Реализација 
01.01-31.12.2019.      Претходна година</t>
  </si>
  <si>
    <t>План за
01.01-31.12.2020.             Текућа година</t>
  </si>
  <si>
    <t>26a</t>
  </si>
  <si>
    <t>Накнaде члановима надзорног одбора</t>
  </si>
  <si>
    <t>Претходна година
2019</t>
  </si>
  <si>
    <t>План за период 01.01-31.12.2020. текућа година</t>
  </si>
  <si>
    <t>Период од 01.01. до 31.03.2020.</t>
  </si>
  <si>
    <t>Период од 01.01. до 30.06.2020.</t>
  </si>
  <si>
    <t>Период од 01.01. до 31.12.2020.</t>
  </si>
  <si>
    <t>Период од 01.01. до 30.09.2020.</t>
  </si>
  <si>
    <t>План за
01.01-31.12.2019.             Претходна  година</t>
  </si>
  <si>
    <t>01.01.-31.03.2020.</t>
  </si>
  <si>
    <t>01.01.-30.06.2020.</t>
  </si>
  <si>
    <t>01.01.-30.09.2020.</t>
  </si>
  <si>
    <t>01.01.-31.12.2020.</t>
  </si>
  <si>
    <t>Стање на дан 31.12.2019.*</t>
  </si>
  <si>
    <t>Стање на дан 
31.12.2019.
Претходна година</t>
  </si>
  <si>
    <t>Планирано стање 
на дан 31.12.2020. Текућа година</t>
  </si>
  <si>
    <t>31.03.2020.</t>
  </si>
  <si>
    <t>0010</t>
  </si>
  <si>
    <t>021</t>
  </si>
  <si>
    <t>Реализација 
   01.01-31.12.2019.      Претходна година</t>
  </si>
  <si>
    <t>План за
    01.01-31.12.2020.     Текућа година</t>
  </si>
  <si>
    <t>31.12.2019. (претходна година)</t>
  </si>
  <si>
    <t>ТЕКУЋИ РАЧУНИ</t>
  </si>
  <si>
    <t>ИНТЕСА,НЛБ,КОМЕР.УТ,ОТП</t>
  </si>
  <si>
    <t>БЛАГАЈНЕ</t>
  </si>
  <si>
    <t>ЧЕКОВИ, ПЛАТНЕ КАРТИЦЕ, БЛАГАЈНА</t>
  </si>
  <si>
    <t>ЧЕКОВИ ,ПЛАТНЕ .КАРТИЦЕ, БЛАГАЈНА</t>
  </si>
  <si>
    <t>30.06.2020.</t>
  </si>
  <si>
    <t>30.09.2020.</t>
  </si>
  <si>
    <t>31.12.2020.</t>
  </si>
  <si>
    <t xml:space="preserve">                                       Овлашћено лице: ____________________________________</t>
  </si>
  <si>
    <t>Предузеће : ЈКП "Чистоћа и зеленило" Суботица</t>
  </si>
  <si>
    <t>Плански курс: 117,5282</t>
  </si>
  <si>
    <t>Период почека</t>
  </si>
  <si>
    <t>Intesa leasing</t>
  </si>
  <si>
    <t>EUR</t>
  </si>
  <si>
    <t>БИЛАНС УСПЕХА за период 01.01 - 30.06.2020.</t>
  </si>
  <si>
    <t xml:space="preserve"> 01.01 - 30.06.2020.</t>
  </si>
  <si>
    <t xml:space="preserve">Индекс 
 реализација                    01.01. -  30.06./                   план 01.01. - 30.06. </t>
  </si>
  <si>
    <t>БИЛАНС СТАЊА  на дан 30.06.2020.</t>
  </si>
  <si>
    <t xml:space="preserve">Индекс реализација 30.06.2020./                  план 30.06.2020. </t>
  </si>
  <si>
    <t>у периоду од 01.01. до 30.06.2020. године</t>
  </si>
  <si>
    <t xml:space="preserve">Индекс 
       реализација                 01.01.-30.06./              план 01.01.-30.06. </t>
  </si>
  <si>
    <t>01.01. - 30.06.2020.</t>
  </si>
  <si>
    <t xml:space="preserve">Индекс 
 реализација 01.01.-30.06./                           план 01.01. -30.06. </t>
  </si>
  <si>
    <t>Стање на дан 30.06.2020.**</t>
  </si>
  <si>
    <t>Индекс 
 реализација 01.01. -30.06.2020./                    план 01.01. -30.06.2020.</t>
  </si>
  <si>
    <t>Стање кредитне задужености 
на 30.06.2020.године у оригиналној валути</t>
  </si>
  <si>
    <t>Стање кредитне задужености 
на 30.06.2020. године у динарима</t>
  </si>
  <si>
    <t xml:space="preserve">      на дан 30.06.2020.</t>
  </si>
  <si>
    <t>Датум: 29.07.2020.</t>
  </si>
  <si>
    <r>
      <t>Овлашћено лице:</t>
    </r>
    <r>
      <rPr>
        <u val="single"/>
        <sz val="12"/>
        <rFont val="Times New Roman"/>
        <family val="1"/>
      </rPr>
      <t xml:space="preserve">                                    </t>
    </r>
  </si>
  <si>
    <t>I-00-401-1107/2019</t>
  </si>
  <si>
    <t>06.12.2019.</t>
  </si>
  <si>
    <t>I-00-400-19/2018</t>
  </si>
  <si>
    <t>29.11.2018.</t>
  </si>
  <si>
    <t>I-00-400-26/2017</t>
  </si>
  <si>
    <t>30.11.2017.</t>
  </si>
  <si>
    <t xml:space="preserve">Датум: 29.07.2020.                                                                                                                                                </t>
  </si>
  <si>
    <t xml:space="preserve">Датум: 29.07.2020.                                                                                                                                                   </t>
  </si>
  <si>
    <t xml:space="preserve">Датум:   29.07.2020.                                                                                                                                           </t>
  </si>
  <si>
    <t>Датум:  29.07.2020.</t>
  </si>
  <si>
    <t>29.07.2020.</t>
  </si>
  <si>
    <t>"Синдикална организација  Градске управе Суботица" Суботица</t>
  </si>
  <si>
    <t>Помоћ ради унапређења рада</t>
  </si>
  <si>
    <t>ФК "Солид" Суботица</t>
  </si>
  <si>
    <t>Помоћ поводом одржавања 15. Видовданског турнира у фудбалу</t>
  </si>
</sst>
</file>

<file path=xl/styles.xml><?xml version="1.0" encoding="utf-8"?>
<styleSheet xmlns="http://schemas.openxmlformats.org/spreadsheetml/2006/main">
  <numFmts count="33">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 numFmtId="188" formatCode="dd/mm/yyyy;@"/>
  </numFmts>
  <fonts count="76">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sz val="18"/>
      <name val="Times New Roman"/>
      <family val="1"/>
    </font>
    <font>
      <b/>
      <sz val="10"/>
      <color indexed="8"/>
      <name val="Times New Roman"/>
      <family val="1"/>
    </font>
    <font>
      <sz val="9"/>
      <name val="Times New Roman"/>
      <family val="1"/>
    </font>
    <font>
      <b/>
      <sz val="24"/>
      <name val="Times New Roman"/>
      <family val="1"/>
    </font>
    <font>
      <sz val="12"/>
      <name val="Calibri"/>
      <family val="2"/>
    </font>
    <font>
      <sz val="11"/>
      <color indexed="8"/>
      <name val="Times New Roman"/>
      <family val="1"/>
    </font>
    <font>
      <sz val="14"/>
      <name val="Arial"/>
      <family val="2"/>
    </font>
    <font>
      <u val="single"/>
      <sz val="12"/>
      <name val="Times New Roman"/>
      <family val="1"/>
    </font>
    <font>
      <b/>
      <sz val="20"/>
      <name val="Times New Roman"/>
      <family val="1"/>
    </font>
    <font>
      <b/>
      <sz val="8"/>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theme="1"/>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rgb="FF000000"/>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FF"/>
        <bgColor indexed="64"/>
      </patternFill>
    </fill>
  </fills>
  <borders count="105">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medium"/>
      <top style="thin"/>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thin"/>
    </border>
    <border>
      <left style="thin"/>
      <right style="thin"/>
      <top style="thin"/>
      <bottom>
        <color indexed="63"/>
      </bottom>
    </border>
    <border>
      <left style="thin"/>
      <right style="medium"/>
      <top style="medium"/>
      <bottom style="thin"/>
    </border>
    <border>
      <left>
        <color indexed="63"/>
      </left>
      <right style="thin"/>
      <top>
        <color indexed="63"/>
      </top>
      <bottom style="thin"/>
    </border>
    <border>
      <left>
        <color indexed="63"/>
      </left>
      <right style="thin"/>
      <top style="medium"/>
      <bottom style="thin"/>
    </border>
    <border>
      <left style="medium"/>
      <right style="medium"/>
      <top style="medium"/>
      <bottom style="medium"/>
    </border>
    <border>
      <left>
        <color indexed="63"/>
      </left>
      <right>
        <color indexed="63"/>
      </right>
      <top>
        <color indexed="63"/>
      </top>
      <bottom style="medium"/>
    </border>
    <border>
      <left>
        <color indexed="63"/>
      </left>
      <right style="thin"/>
      <top style="thin"/>
      <bottom style="medium"/>
    </border>
    <border>
      <left style="medium"/>
      <right style="medium"/>
      <top>
        <color indexed="63"/>
      </top>
      <bottom style="medium"/>
    </border>
    <border>
      <left>
        <color indexed="63"/>
      </left>
      <right style="medium"/>
      <top style="medium"/>
      <bottom style="medium"/>
    </border>
    <border>
      <left style="medium"/>
      <right style="medium"/>
      <top>
        <color indexed="63"/>
      </top>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style="medium"/>
    </border>
    <border>
      <left style="thin">
        <color indexed="8"/>
      </left>
      <right style="thin">
        <color indexed="8"/>
      </right>
      <top style="thin">
        <color indexed="8"/>
      </top>
      <bottom style="thin">
        <color indexed="8"/>
      </botto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thin"/>
      <right style="thin"/>
      <top>
        <color indexed="63"/>
      </top>
      <bottom>
        <color indexed="63"/>
      </bottom>
    </border>
    <border>
      <left style="thin"/>
      <right>
        <color indexed="63"/>
      </right>
      <top style="medium"/>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border>
    <border>
      <left>
        <color indexed="63"/>
      </left>
      <right style="thin">
        <color indexed="8"/>
      </right>
      <top style="thin">
        <color indexed="8"/>
      </top>
      <bottom style="thin">
        <color indexed="8"/>
      </bottom>
    </border>
    <border>
      <left style="medium"/>
      <right style="thin">
        <color indexed="8"/>
      </right>
      <top style="medium"/>
      <bottom style="medium"/>
    </border>
    <border>
      <left style="thin">
        <color indexed="8"/>
      </left>
      <right style="medium"/>
      <top style="medium"/>
      <bottom style="medium"/>
    </border>
    <border>
      <left>
        <color indexed="63"/>
      </left>
      <right style="thin">
        <color indexed="8"/>
      </right>
      <top>
        <color indexed="63"/>
      </top>
      <bottom style="thin">
        <color indexed="8"/>
      </bottom>
    </border>
    <border>
      <left style="thin">
        <color indexed="8"/>
      </left>
      <right style="medium"/>
      <top style="thin">
        <color indexed="8"/>
      </top>
      <bottom style="medium"/>
    </border>
    <border>
      <left style="thin">
        <color indexed="8"/>
      </left>
      <right style="medium"/>
      <top style="medium"/>
      <bottom style="thin">
        <color indexed="8"/>
      </bottom>
    </border>
    <border>
      <left style="thin">
        <color indexed="8"/>
      </left>
      <right>
        <color indexed="63"/>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medium"/>
    </border>
    <border>
      <left style="thin">
        <color indexed="8"/>
      </left>
      <right style="medium"/>
      <top>
        <color indexed="63"/>
      </top>
      <bottom style="medium"/>
    </border>
    <border>
      <left style="medium"/>
      <right style="thin">
        <color indexed="8"/>
      </right>
      <top>
        <color indexed="63"/>
      </top>
      <bottom>
        <color indexed="63"/>
      </bottom>
    </border>
    <border>
      <left style="medium"/>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medium"/>
      <top style="thin">
        <color indexed="8"/>
      </top>
      <bottom style="thin"/>
    </border>
    <border>
      <left style="thin">
        <color indexed="8"/>
      </left>
      <right style="medium"/>
      <top>
        <color indexed="63"/>
      </top>
      <bottom>
        <color indexed="63"/>
      </bottom>
    </border>
    <border>
      <left style="thin">
        <color indexed="8"/>
      </left>
      <right style="thin">
        <color indexed="8"/>
      </right>
      <top style="thin"/>
      <bottom style="medium"/>
    </border>
    <border>
      <left style="thin"/>
      <right>
        <color indexed="63"/>
      </right>
      <top style="thin"/>
      <bottom>
        <color indexed="63"/>
      </bottom>
    </border>
    <border>
      <left style="medium"/>
      <right style="medium"/>
      <top style="thin"/>
      <bottom style="medium"/>
    </border>
    <border>
      <left style="thin">
        <color indexed="8"/>
      </left>
      <right style="thin">
        <color indexed="8"/>
      </right>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style="thin"/>
      <bottom>
        <color indexed="63"/>
      </bottom>
    </border>
    <border>
      <left style="medium"/>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color indexed="63"/>
      </right>
      <top style="medium"/>
      <bottom style="thin"/>
    </border>
    <border>
      <left style="thin"/>
      <right style="medium"/>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style="medium"/>
      <top style="medium"/>
      <bottom>
        <color indexed="63"/>
      </bottom>
    </border>
    <border>
      <left style="medium"/>
      <right style="thin"/>
      <top>
        <color indexed="63"/>
      </top>
      <bottom>
        <color indexed="63"/>
      </bottom>
    </border>
    <border>
      <left style="medium"/>
      <right>
        <color indexed="63"/>
      </right>
      <top style="medium"/>
      <bottom>
        <color indexed="63"/>
      </bottom>
    </border>
    <border diagonalUp="1">
      <left style="medium"/>
      <right style="thin">
        <color indexed="8"/>
      </right>
      <top style="medium"/>
      <bottom style="thin">
        <color indexed="8"/>
      </bottom>
      <diagonal style="thin">
        <color indexed="8"/>
      </diagonal>
    </border>
    <border diagonalUp="1">
      <left style="medium"/>
      <right style="thin">
        <color indexed="8"/>
      </right>
      <top style="thin">
        <color indexed="8"/>
      </top>
      <bottom style="medium"/>
      <diagonal style="thin">
        <color indexed="8"/>
      </diagonal>
    </border>
    <border>
      <left style="thin">
        <color indexed="8"/>
      </left>
      <right style="thin">
        <color indexed="8"/>
      </right>
      <top style="medium"/>
      <bottom style="thin">
        <color indexed="8"/>
      </bottom>
    </border>
    <border>
      <left style="medium"/>
      <right>
        <color indexed="63"/>
      </right>
      <top>
        <color indexed="63"/>
      </top>
      <bottom style="medium"/>
    </border>
    <border>
      <left style="medium"/>
      <right>
        <color indexed="63"/>
      </right>
      <top style="medium"/>
      <bottom style="medium"/>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0" fillId="25" borderId="1" applyNumberFormat="0" applyFont="0" applyAlignment="0" applyProtection="0"/>
    <xf numFmtId="0" fontId="53" fillId="26" borderId="2" applyNumberFormat="0" applyAlignment="0" applyProtection="0"/>
    <xf numFmtId="0" fontId="54" fillId="27"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5" fillId="28" borderId="3" applyNumberFormat="0" applyAlignment="0" applyProtection="0"/>
    <xf numFmtId="0" fontId="56" fillId="28" borderId="4" applyNumberFormat="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0" fillId="0" borderId="0">
      <alignment/>
      <protection/>
    </xf>
    <xf numFmtId="0" fontId="63" fillId="0" borderId="8" applyNumberFormat="0" applyFill="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1" borderId="4"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6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3"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3" applyNumberFormat="1" applyFont="1" applyFill="1" applyBorder="1" applyAlignment="1">
      <alignment horizontal="center" vertical="center" wrapText="1"/>
      <protection/>
    </xf>
    <xf numFmtId="0" fontId="11" fillId="32" borderId="10" xfId="53" applyFont="1" applyFill="1" applyBorder="1" applyAlignment="1">
      <alignment/>
      <protection/>
    </xf>
    <xf numFmtId="0" fontId="11" fillId="32" borderId="10" xfId="53"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3"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3"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0" xfId="0" applyFont="1" applyBorder="1" applyAlignment="1">
      <alignment/>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68" fillId="0" borderId="10" xfId="0" applyFont="1" applyBorder="1" applyAlignment="1">
      <alignment horizontal="center" vertical="center"/>
    </xf>
    <xf numFmtId="0" fontId="68"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2" fillId="0" borderId="0" xfId="0" applyFont="1" applyAlignment="1">
      <alignment vertical="center"/>
    </xf>
    <xf numFmtId="0" fontId="69" fillId="0" borderId="11" xfId="0" applyFont="1" applyBorder="1" applyAlignment="1">
      <alignment vertical="center" wrapText="1"/>
    </xf>
    <xf numFmtId="0" fontId="70" fillId="0" borderId="10" xfId="0" applyFont="1" applyBorder="1" applyAlignment="1">
      <alignment horizontal="center" vertical="center" wrapText="1"/>
    </xf>
    <xf numFmtId="0" fontId="70" fillId="0" borderId="11" xfId="0" applyFont="1" applyBorder="1" applyAlignment="1">
      <alignment vertical="center" wrapText="1"/>
    </xf>
    <xf numFmtId="0" fontId="69" fillId="0" borderId="12" xfId="0" applyFont="1" applyBorder="1" applyAlignment="1">
      <alignment vertical="center" wrapText="1"/>
    </xf>
    <xf numFmtId="0" fontId="7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5"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19"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6" xfId="0" applyFont="1" applyBorder="1" applyAlignment="1">
      <alignment horizontal="center" vertical="center" wrapText="1"/>
    </xf>
    <xf numFmtId="0" fontId="69" fillId="0" borderId="16" xfId="0" applyFont="1" applyBorder="1" applyAlignment="1">
      <alignment vertical="center" wrapText="1"/>
    </xf>
    <xf numFmtId="0" fontId="70" fillId="0" borderId="15"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1" fillId="0" borderId="16" xfId="0" applyFont="1" applyFill="1" applyBorder="1" applyAlignment="1">
      <alignment horizontal="center" vertical="center"/>
    </xf>
    <xf numFmtId="0" fontId="5" fillId="0" borderId="15" xfId="0" applyFont="1" applyFill="1" applyBorder="1" applyAlignment="1">
      <alignment vertical="center" wrapText="1"/>
    </xf>
    <xf numFmtId="0" fontId="11" fillId="0" borderId="15"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19" xfId="0" applyFont="1" applyBorder="1" applyAlignment="1">
      <alignment horizontal="left" wrapText="1"/>
    </xf>
    <xf numFmtId="0" fontId="2" fillId="0" borderId="20" xfId="0" applyFont="1" applyBorder="1" applyAlignment="1">
      <alignment/>
    </xf>
    <xf numFmtId="0" fontId="2" fillId="0" borderId="0" xfId="0" applyFont="1" applyBorder="1" applyAlignment="1">
      <alignment horizontal="left" wrapText="1"/>
    </xf>
    <xf numFmtId="0" fontId="2" fillId="0" borderId="21" xfId="0" applyFont="1" applyBorder="1" applyAlignment="1">
      <alignment horizontal="left" wrapText="1"/>
    </xf>
    <xf numFmtId="0" fontId="11" fillId="32" borderId="15" xfId="53" applyFont="1" applyFill="1" applyBorder="1" applyAlignment="1">
      <alignment horizontal="left" vertical="center" wrapText="1"/>
      <protection/>
    </xf>
    <xf numFmtId="0" fontId="4" fillId="0" borderId="22" xfId="0" applyFont="1" applyFill="1" applyBorder="1" applyAlignment="1">
      <alignment horizontal="center" vertical="center" wrapText="1"/>
    </xf>
    <xf numFmtId="49" fontId="11" fillId="32" borderId="16" xfId="53" applyNumberFormat="1" applyFont="1" applyFill="1" applyBorder="1" applyAlignment="1">
      <alignment horizontal="center"/>
      <protection/>
    </xf>
    <xf numFmtId="49" fontId="11" fillId="32" borderId="11" xfId="53" applyNumberFormat="1" applyFont="1" applyFill="1" applyBorder="1" applyAlignment="1">
      <alignment horizontal="center"/>
      <protection/>
    </xf>
    <xf numFmtId="49" fontId="11" fillId="32" borderId="12" xfId="53" applyNumberFormat="1" applyFont="1" applyFill="1" applyBorder="1" applyAlignment="1">
      <alignment horizontal="center"/>
      <protection/>
    </xf>
    <xf numFmtId="0" fontId="11" fillId="32" borderId="13" xfId="53"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7"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5" xfId="0" applyFont="1" applyBorder="1" applyAlignment="1">
      <alignment/>
    </xf>
    <xf numFmtId="0" fontId="14" fillId="0" borderId="14" xfId="0" applyFont="1" applyBorder="1" applyAlignment="1">
      <alignment horizontal="center" vertical="center" wrapText="1"/>
    </xf>
    <xf numFmtId="0" fontId="68" fillId="0" borderId="14" xfId="0" applyFont="1" applyBorder="1" applyAlignment="1">
      <alignment horizontal="center" vertical="center"/>
    </xf>
    <xf numFmtId="0" fontId="68" fillId="0" borderId="11" xfId="0" applyFont="1" applyBorder="1" applyAlignment="1">
      <alignment horizontal="center" vertical="center" wrapText="1"/>
    </xf>
    <xf numFmtId="0" fontId="68" fillId="0" borderId="14"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68" fillId="0" borderId="11" xfId="0" applyFont="1" applyBorder="1" applyAlignment="1">
      <alignment horizontal="center" vertical="center"/>
    </xf>
    <xf numFmtId="0" fontId="68" fillId="0" borderId="11"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1" fillId="0" borderId="15"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13" xfId="0" applyFont="1" applyBorder="1" applyAlignment="1">
      <alignment horizontal="center" vertical="center"/>
    </xf>
    <xf numFmtId="0" fontId="2" fillId="0" borderId="26" xfId="0" applyFont="1" applyBorder="1" applyAlignment="1">
      <alignment/>
    </xf>
    <xf numFmtId="0" fontId="2" fillId="0" borderId="32" xfId="0" applyFont="1" applyBorder="1" applyAlignment="1">
      <alignment horizontal="center" vertical="center" wrapText="1"/>
    </xf>
    <xf numFmtId="0" fontId="20" fillId="0" borderId="0" xfId="53" applyFont="1">
      <alignment/>
      <protection/>
    </xf>
    <xf numFmtId="0" fontId="20" fillId="0" borderId="0" xfId="53" applyFont="1" applyAlignment="1">
      <alignment horizontal="right"/>
      <protection/>
    </xf>
    <xf numFmtId="0" fontId="1" fillId="0" borderId="0" xfId="53" applyFont="1">
      <alignment/>
      <protection/>
    </xf>
    <xf numFmtId="0" fontId="10" fillId="0" borderId="0" xfId="53" applyFont="1">
      <alignment/>
      <protection/>
    </xf>
    <xf numFmtId="0" fontId="14" fillId="0" borderId="0" xfId="53" applyFont="1">
      <alignment/>
      <protection/>
    </xf>
    <xf numFmtId="0" fontId="13" fillId="0" borderId="0" xfId="53" applyFont="1" applyAlignment="1">
      <alignment vertical="center"/>
      <protection/>
    </xf>
    <xf numFmtId="0" fontId="14" fillId="0" borderId="13" xfId="53" applyFont="1" applyBorder="1" applyAlignment="1">
      <alignment horizontal="center" vertical="center" wrapText="1"/>
      <protection/>
    </xf>
    <xf numFmtId="0" fontId="21" fillId="0" borderId="16" xfId="53" applyFont="1" applyBorder="1" applyAlignment="1">
      <alignment horizontal="center" vertical="center" wrapText="1"/>
      <protection/>
    </xf>
    <xf numFmtId="0" fontId="21" fillId="0" borderId="15" xfId="53" applyFont="1" applyBorder="1" applyAlignment="1">
      <alignment horizontal="center" vertical="center" wrapText="1"/>
      <protection/>
    </xf>
    <xf numFmtId="0" fontId="21" fillId="0" borderId="18" xfId="53" applyFont="1" applyBorder="1" applyAlignment="1">
      <alignment horizontal="center" vertical="center" wrapText="1"/>
      <protection/>
    </xf>
    <xf numFmtId="0" fontId="21" fillId="0" borderId="11" xfId="53" applyFont="1" applyBorder="1" applyAlignment="1">
      <alignment vertical="center" wrapText="1"/>
      <protection/>
    </xf>
    <xf numFmtId="0" fontId="14" fillId="0" borderId="10" xfId="53" applyFont="1" applyBorder="1" applyAlignment="1">
      <alignment vertical="center" wrapText="1"/>
      <protection/>
    </xf>
    <xf numFmtId="0" fontId="14" fillId="0" borderId="10" xfId="53" applyFont="1" applyBorder="1" applyAlignment="1">
      <alignment horizontal="center" vertical="center" wrapText="1"/>
      <protection/>
    </xf>
    <xf numFmtId="0" fontId="14" fillId="0" borderId="33" xfId="53" applyFont="1" applyBorder="1" applyAlignment="1">
      <alignment horizontal="center" vertical="center" wrapText="1"/>
      <protection/>
    </xf>
    <xf numFmtId="0" fontId="14" fillId="0" borderId="33" xfId="53" applyFont="1" applyBorder="1" applyAlignment="1">
      <alignment vertical="center" wrapText="1"/>
      <protection/>
    </xf>
    <xf numFmtId="0" fontId="14" fillId="0" borderId="10" xfId="53" applyFont="1" applyBorder="1" applyAlignment="1">
      <alignment horizontal="left" vertical="center" wrapText="1"/>
      <protection/>
    </xf>
    <xf numFmtId="0" fontId="21" fillId="0" borderId="12" xfId="53" applyFont="1" applyBorder="1" applyAlignment="1">
      <alignment vertical="center" wrapText="1"/>
      <protection/>
    </xf>
    <xf numFmtId="0" fontId="14" fillId="0" borderId="13" xfId="53" applyFont="1" applyBorder="1" applyAlignment="1">
      <alignment vertical="center" wrapText="1"/>
      <protection/>
    </xf>
    <xf numFmtId="0" fontId="10" fillId="0" borderId="0" xfId="53" applyFont="1" applyAlignment="1">
      <alignment vertical="top"/>
      <protection/>
    </xf>
    <xf numFmtId="0" fontId="10" fillId="0" borderId="0" xfId="53" applyFont="1">
      <alignment/>
      <protection/>
    </xf>
    <xf numFmtId="0" fontId="10" fillId="0" borderId="0" xfId="53" applyFont="1" applyAlignment="1">
      <alignment horizontal="center"/>
      <protection/>
    </xf>
    <xf numFmtId="0" fontId="21" fillId="35" borderId="11" xfId="53" applyFont="1" applyFill="1" applyBorder="1" applyAlignment="1">
      <alignment vertical="center" wrapText="1"/>
      <protection/>
    </xf>
    <xf numFmtId="0" fontId="13" fillId="35" borderId="33" xfId="53" applyFont="1" applyFill="1" applyBorder="1" applyAlignment="1">
      <alignment horizontal="center" vertical="center" wrapText="1"/>
      <protection/>
    </xf>
    <xf numFmtId="0" fontId="14" fillId="0" borderId="0" xfId="53" applyFont="1" applyAlignment="1">
      <alignment horizontal="right"/>
      <protection/>
    </xf>
    <xf numFmtId="3" fontId="1" fillId="0" borderId="14"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3" fontId="2" fillId="0" borderId="10" xfId="0" applyNumberFormat="1" applyFont="1" applyBorder="1" applyAlignment="1">
      <alignment/>
    </xf>
    <xf numFmtId="3" fontId="1" fillId="0" borderId="15" xfId="0" applyNumberFormat="1" applyFont="1" applyBorder="1" applyAlignment="1">
      <alignment horizontal="right" vertical="center" wrapText="1"/>
    </xf>
    <xf numFmtId="3" fontId="12" fillId="0" borderId="10" xfId="0" applyNumberFormat="1" applyFont="1" applyBorder="1" applyAlignment="1">
      <alignment horizontal="right" vertical="center" wrapText="1"/>
    </xf>
    <xf numFmtId="3" fontId="11" fillId="0" borderId="10" xfId="0" applyNumberFormat="1" applyFont="1" applyBorder="1" applyAlignment="1">
      <alignment horizontal="right" vertical="center"/>
    </xf>
    <xf numFmtId="3" fontId="1" fillId="0" borderId="10" xfId="0" applyNumberFormat="1" applyFont="1" applyBorder="1" applyAlignment="1">
      <alignment horizontal="right" vertical="center" wrapText="1"/>
    </xf>
    <xf numFmtId="0" fontId="2" fillId="0" borderId="34" xfId="0" applyFont="1" applyBorder="1" applyAlignment="1">
      <alignment horizontal="center" vertical="top" wrapText="1"/>
    </xf>
    <xf numFmtId="0" fontId="2" fillId="0" borderId="14" xfId="0" applyFont="1" applyBorder="1" applyAlignment="1">
      <alignment horizontal="center" vertical="top" wrapText="1"/>
    </xf>
    <xf numFmtId="0" fontId="2" fillId="0" borderId="13" xfId="0" applyFont="1" applyBorder="1" applyAlignment="1">
      <alignment horizontal="justify" vertical="top" wrapText="1"/>
    </xf>
    <xf numFmtId="3" fontId="2" fillId="0" borderId="10"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3" xfId="0" applyNumberFormat="1" applyFont="1" applyBorder="1" applyAlignment="1">
      <alignment/>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4" xfId="0" applyFont="1" applyBorder="1" applyAlignment="1">
      <alignment horizontal="center" vertical="center" wrapText="1"/>
    </xf>
    <xf numFmtId="49" fontId="12" fillId="0" borderId="35"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36" xfId="0" applyNumberFormat="1" applyFont="1" applyBorder="1" applyAlignment="1">
      <alignment horizontal="center" vertical="center"/>
    </xf>
    <xf numFmtId="0" fontId="16" fillId="0" borderId="37" xfId="0" applyFont="1" applyBorder="1" applyAlignment="1">
      <alignment horizontal="center" vertical="center" wrapText="1"/>
    </xf>
    <xf numFmtId="49" fontId="12" fillId="0" borderId="11" xfId="0" applyNumberFormat="1" applyFont="1" applyBorder="1" applyAlignment="1">
      <alignment horizontal="center" vertical="center"/>
    </xf>
    <xf numFmtId="49" fontId="12" fillId="35" borderId="12" xfId="0" applyNumberFormat="1" applyFont="1" applyFill="1" applyBorder="1" applyAlignment="1">
      <alignment horizontal="center" vertical="center"/>
    </xf>
    <xf numFmtId="0" fontId="14" fillId="0" borderId="0" xfId="53" applyFont="1" applyAlignment="1">
      <alignment wrapText="1"/>
      <protection/>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4" xfId="0" applyFont="1" applyBorder="1" applyAlignment="1">
      <alignment horizontal="center" vertical="center" wrapText="1"/>
    </xf>
    <xf numFmtId="0" fontId="2" fillId="0" borderId="0" xfId="0" applyFont="1" applyAlignment="1">
      <alignment horizontal="center" wrapText="1"/>
    </xf>
    <xf numFmtId="0" fontId="71" fillId="0" borderId="0" xfId="0" applyFont="1" applyAlignment="1">
      <alignment/>
    </xf>
    <xf numFmtId="0" fontId="71" fillId="0" borderId="0" xfId="0" applyFont="1" applyFill="1" applyBorder="1" applyAlignment="1">
      <alignment horizontal="center" vertical="center" wrapText="1"/>
    </xf>
    <xf numFmtId="0" fontId="71" fillId="0" borderId="0" xfId="0" applyFont="1" applyBorder="1" applyAlignment="1">
      <alignment horizontal="right"/>
    </xf>
    <xf numFmtId="0" fontId="71" fillId="0" borderId="0" xfId="0" applyFont="1" applyBorder="1" applyAlignment="1">
      <alignment/>
    </xf>
    <xf numFmtId="0" fontId="71" fillId="0" borderId="38" xfId="0" applyFont="1" applyBorder="1" applyAlignment="1">
      <alignment/>
    </xf>
    <xf numFmtId="49" fontId="15" fillId="33" borderId="22" xfId="0" applyNumberFormat="1" applyFont="1" applyFill="1" applyBorder="1" applyAlignment="1" applyProtection="1">
      <alignment horizontal="center" vertical="center" wrapText="1"/>
      <protection/>
    </xf>
    <xf numFmtId="49" fontId="15" fillId="33" borderId="39" xfId="0" applyNumberFormat="1" applyFont="1" applyFill="1" applyBorder="1" applyAlignment="1" applyProtection="1">
      <alignment horizontal="center" vertical="center" wrapText="1"/>
      <protection/>
    </xf>
    <xf numFmtId="49" fontId="15" fillId="33" borderId="37" xfId="0" applyNumberFormat="1" applyFont="1" applyFill="1" applyBorder="1" applyAlignment="1" applyProtection="1">
      <alignment horizontal="center" vertical="center" wrapText="1"/>
      <protection/>
    </xf>
    <xf numFmtId="0" fontId="71" fillId="33" borderId="40" xfId="0" applyFont="1" applyFill="1" applyBorder="1" applyAlignment="1">
      <alignment horizontal="right" vertical="center"/>
    </xf>
    <xf numFmtId="0" fontId="71" fillId="33" borderId="40" xfId="0" applyFont="1" applyFill="1" applyBorder="1" applyAlignment="1">
      <alignment/>
    </xf>
    <xf numFmtId="49" fontId="15" fillId="33" borderId="41" xfId="0" applyNumberFormat="1" applyFont="1" applyFill="1" applyBorder="1" applyAlignment="1" applyProtection="1">
      <alignment horizontal="center" vertical="center" wrapText="1"/>
      <protection/>
    </xf>
    <xf numFmtId="0" fontId="24" fillId="33" borderId="37" xfId="0" applyFont="1" applyFill="1" applyBorder="1" applyAlignment="1" applyProtection="1">
      <alignment horizontal="center" vertical="center" wrapText="1"/>
      <protection/>
    </xf>
    <xf numFmtId="0" fontId="71" fillId="0" borderId="42" xfId="0" applyFont="1" applyBorder="1" applyAlignment="1">
      <alignment horizontal="center" vertical="center"/>
    </xf>
    <xf numFmtId="0" fontId="71" fillId="0" borderId="32" xfId="0" applyFont="1" applyBorder="1" applyAlignment="1">
      <alignment horizontal="center" vertical="center"/>
    </xf>
    <xf numFmtId="0" fontId="72" fillId="0" borderId="0" xfId="0" applyFont="1" applyAlignment="1">
      <alignment/>
    </xf>
    <xf numFmtId="0" fontId="71" fillId="0" borderId="38" xfId="0" applyFont="1" applyBorder="1" applyAlignment="1">
      <alignment horizontal="right"/>
    </xf>
    <xf numFmtId="0" fontId="71" fillId="0" borderId="26" xfId="0" applyFont="1" applyBorder="1" applyAlignment="1">
      <alignment horizontal="right"/>
    </xf>
    <xf numFmtId="0" fontId="73" fillId="0" borderId="0" xfId="0" applyFont="1" applyAlignment="1">
      <alignment vertical="center"/>
    </xf>
    <xf numFmtId="0" fontId="71" fillId="0" borderId="43" xfId="0" applyFont="1" applyBorder="1" applyAlignment="1">
      <alignment horizontal="center" vertical="center"/>
    </xf>
    <xf numFmtId="0" fontId="71" fillId="0" borderId="0" xfId="0" applyFont="1" applyFill="1" applyBorder="1" applyAlignment="1">
      <alignment horizontal="right" vertical="center"/>
    </xf>
    <xf numFmtId="0" fontId="71" fillId="0" borderId="0" xfId="0" applyFont="1" applyFill="1" applyBorder="1" applyAlignment="1">
      <alignment/>
    </xf>
    <xf numFmtId="0" fontId="71" fillId="0" borderId="26" xfId="0" applyFont="1" applyFill="1" applyBorder="1" applyAlignment="1">
      <alignment/>
    </xf>
    <xf numFmtId="4" fontId="11" fillId="0" borderId="15" xfId="0" applyNumberFormat="1" applyFont="1" applyBorder="1" applyAlignment="1">
      <alignment horizontal="right" vertical="center" wrapText="1"/>
    </xf>
    <xf numFmtId="4" fontId="11" fillId="0" borderId="10" xfId="0" applyNumberFormat="1" applyFont="1" applyBorder="1" applyAlignment="1">
      <alignment horizontal="right" vertical="center" wrapText="1"/>
    </xf>
    <xf numFmtId="4" fontId="11" fillId="34" borderId="10" xfId="0" applyNumberFormat="1" applyFont="1" applyFill="1" applyBorder="1" applyAlignment="1">
      <alignment horizontal="right" vertical="center" wrapText="1"/>
    </xf>
    <xf numFmtId="4" fontId="11" fillId="0" borderId="10" xfId="0" applyNumberFormat="1" applyFont="1" applyBorder="1" applyAlignment="1">
      <alignment horizontal="right" vertical="center"/>
    </xf>
    <xf numFmtId="4" fontId="11" fillId="0" borderId="10" xfId="0" applyNumberFormat="1" applyFont="1" applyFill="1" applyBorder="1" applyAlignment="1">
      <alignment horizontal="right" vertical="center" wrapText="1"/>
    </xf>
    <xf numFmtId="49" fontId="11" fillId="32" borderId="19" xfId="53" applyNumberFormat="1" applyFont="1" applyFill="1" applyBorder="1" applyAlignment="1">
      <alignment horizontal="center"/>
      <protection/>
    </xf>
    <xf numFmtId="0" fontId="11" fillId="32" borderId="33" xfId="53" applyFont="1" applyFill="1" applyBorder="1" applyAlignment="1">
      <alignment horizontal="left" wrapText="1"/>
      <protection/>
    </xf>
    <xf numFmtId="4" fontId="11" fillId="0" borderId="33" xfId="0" applyNumberFormat="1" applyFont="1" applyFill="1" applyBorder="1" applyAlignment="1">
      <alignment horizontal="right" vertical="center" wrapText="1"/>
    </xf>
    <xf numFmtId="4" fontId="11" fillId="0" borderId="33" xfId="0" applyNumberFormat="1" applyFont="1" applyBorder="1" applyAlignment="1">
      <alignment horizontal="right" vertical="center" wrapText="1"/>
    </xf>
    <xf numFmtId="4" fontId="11" fillId="0" borderId="13" xfId="0" applyNumberFormat="1" applyFont="1" applyBorder="1" applyAlignment="1">
      <alignment horizontal="right" vertical="center" wrapText="1"/>
    </xf>
    <xf numFmtId="4" fontId="11" fillId="0" borderId="0" xfId="0" applyNumberFormat="1" applyFont="1" applyBorder="1" applyAlignment="1">
      <alignment horizontal="center" vertical="center" wrapText="1"/>
    </xf>
    <xf numFmtId="4" fontId="2" fillId="0" borderId="0" xfId="0" applyNumberFormat="1" applyFont="1" applyBorder="1" applyAlignment="1">
      <alignment horizontal="left" vertical="center" wrapText="1"/>
    </xf>
    <xf numFmtId="4" fontId="2" fillId="0" borderId="0" xfId="0" applyNumberFormat="1" applyFont="1" applyAlignment="1">
      <alignment/>
    </xf>
    <xf numFmtId="0" fontId="1" fillId="0" borderId="14" xfId="0" applyFont="1" applyBorder="1" applyAlignment="1">
      <alignment horizontal="center" wrapText="1"/>
    </xf>
    <xf numFmtId="3" fontId="2" fillId="0" borderId="13" xfId="0" applyNumberFormat="1" applyFont="1" applyBorder="1" applyAlignment="1">
      <alignment horizontal="center"/>
    </xf>
    <xf numFmtId="0" fontId="2" fillId="0" borderId="22" xfId="0" applyFont="1" applyBorder="1" applyAlignment="1">
      <alignment horizontal="center"/>
    </xf>
    <xf numFmtId="4" fontId="2" fillId="0" borderId="14" xfId="0" applyNumberFormat="1" applyFont="1" applyBorder="1" applyAlignment="1">
      <alignment horizontal="center"/>
    </xf>
    <xf numFmtId="3" fontId="2" fillId="0" borderId="33" xfId="0" applyNumberFormat="1"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justify" vertical="top" wrapText="1"/>
    </xf>
    <xf numFmtId="4" fontId="14" fillId="0" borderId="24" xfId="0" applyNumberFormat="1" applyFont="1" applyBorder="1" applyAlignment="1">
      <alignment horizontal="right" vertical="center" wrapText="1"/>
    </xf>
    <xf numFmtId="4" fontId="14" fillId="0" borderId="24" xfId="0" applyNumberFormat="1" applyFont="1" applyFill="1" applyBorder="1" applyAlignment="1">
      <alignment horizontal="right" vertical="center" wrapText="1"/>
    </xf>
    <xf numFmtId="4" fontId="14" fillId="0" borderId="34" xfId="0" applyNumberFormat="1" applyFont="1" applyBorder="1" applyAlignment="1">
      <alignment horizontal="right" vertical="center" wrapText="1"/>
    </xf>
    <xf numFmtId="49" fontId="2" fillId="0" borderId="11" xfId="0" applyNumberFormat="1" applyFont="1" applyFill="1" applyBorder="1" applyAlignment="1">
      <alignment horizontal="center" vertical="center"/>
    </xf>
    <xf numFmtId="0" fontId="14" fillId="0" borderId="10" xfId="0" applyFont="1" applyFill="1" applyBorder="1" applyAlignment="1">
      <alignment horizontal="left" vertical="center" wrapText="1"/>
    </xf>
    <xf numFmtId="4" fontId="14" fillId="0" borderId="13" xfId="0" applyNumberFormat="1" applyFont="1" applyBorder="1" applyAlignment="1">
      <alignment horizontal="right" vertical="center" wrapText="1"/>
    </xf>
    <xf numFmtId="4" fontId="14" fillId="0" borderId="13" xfId="0" applyNumberFormat="1" applyFont="1" applyFill="1" applyBorder="1" applyAlignment="1">
      <alignment horizontal="right" vertical="center" wrapText="1"/>
    </xf>
    <xf numFmtId="4" fontId="14" fillId="0" borderId="22" xfId="0" applyNumberFormat="1" applyFont="1" applyBorder="1" applyAlignment="1">
      <alignment horizontal="right" vertical="center" wrapText="1"/>
    </xf>
    <xf numFmtId="0" fontId="14" fillId="0" borderId="27" xfId="0" applyFont="1" applyBorder="1" applyAlignment="1">
      <alignment horizontal="center" vertical="center" wrapText="1"/>
    </xf>
    <xf numFmtId="0" fontId="68" fillId="0" borderId="27" xfId="0" applyFont="1" applyBorder="1" applyAlignment="1">
      <alignment horizontal="center" vertical="center"/>
    </xf>
    <xf numFmtId="4" fontId="2" fillId="0" borderId="0" xfId="0" applyNumberFormat="1" applyFont="1" applyAlignment="1">
      <alignment/>
    </xf>
    <xf numFmtId="0" fontId="2" fillId="0" borderId="0" xfId="0" applyFont="1" applyFill="1" applyBorder="1" applyAlignment="1">
      <alignment horizontal="center" vertical="center" wrapText="1"/>
    </xf>
    <xf numFmtId="0" fontId="24" fillId="0" borderId="43" xfId="0" applyFont="1" applyFill="1" applyBorder="1" applyAlignment="1" applyProtection="1">
      <alignment horizontal="center" vertical="center" wrapText="1"/>
      <protection/>
    </xf>
    <xf numFmtId="49" fontId="15" fillId="0" borderId="44" xfId="0" applyNumberFormat="1" applyFont="1" applyFill="1" applyBorder="1" applyAlignment="1" applyProtection="1">
      <alignment horizontal="center" vertical="center" wrapText="1"/>
      <protection/>
    </xf>
    <xf numFmtId="49" fontId="15" fillId="0" borderId="43" xfId="0" applyNumberFormat="1" applyFont="1" applyFill="1" applyBorder="1" applyAlignment="1" applyProtection="1">
      <alignment horizontal="center" vertical="center" wrapText="1"/>
      <protection/>
    </xf>
    <xf numFmtId="3" fontId="15" fillId="0" borderId="43" xfId="0" applyNumberFormat="1" applyFont="1" applyFill="1" applyBorder="1" applyAlignment="1" applyProtection="1">
      <alignment horizontal="center" vertical="center" wrapText="1"/>
      <protection/>
    </xf>
    <xf numFmtId="3" fontId="15" fillId="0" borderId="44" xfId="0" applyNumberFormat="1" applyFont="1" applyFill="1" applyBorder="1" applyAlignment="1" applyProtection="1">
      <alignment horizontal="center" vertical="center" wrapText="1"/>
      <protection/>
    </xf>
    <xf numFmtId="0" fontId="68" fillId="0" borderId="45" xfId="0" applyFont="1" applyBorder="1" applyAlignment="1">
      <alignment horizontal="left" wrapText="1"/>
    </xf>
    <xf numFmtId="0" fontId="71" fillId="0" borderId="42" xfId="0" applyFont="1" applyBorder="1" applyAlignment="1">
      <alignment horizontal="center"/>
    </xf>
    <xf numFmtId="1" fontId="71" fillId="0" borderId="42" xfId="0" applyNumberFormat="1" applyFont="1" applyBorder="1" applyAlignment="1">
      <alignment horizontal="center"/>
    </xf>
    <xf numFmtId="3" fontId="71" fillId="0" borderId="42" xfId="0" applyNumberFormat="1" applyFont="1" applyBorder="1" applyAlignment="1">
      <alignment horizontal="center"/>
    </xf>
    <xf numFmtId="3" fontId="71" fillId="0" borderId="45" xfId="0" applyNumberFormat="1" applyFont="1" applyBorder="1" applyAlignment="1">
      <alignment horizontal="center"/>
    </xf>
    <xf numFmtId="0" fontId="71" fillId="34" borderId="0" xfId="0" applyFont="1" applyFill="1" applyBorder="1" applyAlignment="1">
      <alignment/>
    </xf>
    <xf numFmtId="49" fontId="15" fillId="0" borderId="44" xfId="0" applyNumberFormat="1" applyFont="1" applyFill="1" applyBorder="1" applyAlignment="1" applyProtection="1">
      <alignment horizontal="left" vertical="center" wrapText="1"/>
      <protection/>
    </xf>
    <xf numFmtId="3" fontId="71" fillId="34" borderId="35" xfId="0" applyNumberFormat="1" applyFont="1" applyFill="1" applyBorder="1" applyAlignment="1">
      <alignment horizontal="right"/>
    </xf>
    <xf numFmtId="3" fontId="71" fillId="34" borderId="18" xfId="0" applyNumberFormat="1" applyFont="1" applyFill="1" applyBorder="1" applyAlignment="1">
      <alignment horizontal="right"/>
    </xf>
    <xf numFmtId="3" fontId="71" fillId="34" borderId="46" xfId="0" applyNumberFormat="1" applyFont="1" applyFill="1" applyBorder="1" applyAlignment="1">
      <alignment horizontal="right"/>
    </xf>
    <xf numFmtId="3" fontId="71" fillId="34" borderId="16" xfId="0" applyNumberFormat="1" applyFont="1" applyFill="1" applyBorder="1" applyAlignment="1">
      <alignment horizontal="right"/>
    </xf>
    <xf numFmtId="0" fontId="68" fillId="0" borderId="45" xfId="0" applyFont="1" applyBorder="1" applyAlignment="1">
      <alignment horizontal="left" vertical="center" wrapText="1"/>
    </xf>
    <xf numFmtId="3" fontId="71" fillId="34" borderId="27" xfId="0" applyNumberFormat="1" applyFont="1" applyFill="1" applyBorder="1" applyAlignment="1">
      <alignment horizontal="right"/>
    </xf>
    <xf numFmtId="3" fontId="71" fillId="34" borderId="14" xfId="0" applyNumberFormat="1" applyFont="1" applyFill="1" applyBorder="1" applyAlignment="1">
      <alignment horizontal="right"/>
    </xf>
    <xf numFmtId="3" fontId="71" fillId="34" borderId="47" xfId="0" applyNumberFormat="1" applyFont="1" applyFill="1" applyBorder="1" applyAlignment="1">
      <alignment horizontal="right"/>
    </xf>
    <xf numFmtId="3" fontId="71" fillId="34" borderId="11" xfId="0" applyNumberFormat="1" applyFont="1" applyFill="1" applyBorder="1" applyAlignment="1">
      <alignment horizontal="right"/>
    </xf>
    <xf numFmtId="0" fontId="68" fillId="0" borderId="48" xfId="0" applyFont="1" applyBorder="1" applyAlignment="1">
      <alignment horizontal="left" vertical="center" wrapText="1"/>
    </xf>
    <xf numFmtId="0" fontId="71" fillId="0" borderId="32" xfId="0" applyFont="1" applyFill="1" applyBorder="1" applyAlignment="1">
      <alignment horizontal="center" vertical="center"/>
    </xf>
    <xf numFmtId="0" fontId="68" fillId="0" borderId="48" xfId="0" applyFont="1" applyFill="1" applyBorder="1" applyAlignment="1">
      <alignment horizontal="left" vertical="center" wrapText="1"/>
    </xf>
    <xf numFmtId="3" fontId="71" fillId="0" borderId="27" xfId="0" applyNumberFormat="1" applyFont="1" applyFill="1" applyBorder="1" applyAlignment="1">
      <alignment horizontal="right"/>
    </xf>
    <xf numFmtId="3" fontId="71" fillId="0" borderId="14" xfId="0" applyNumberFormat="1" applyFont="1" applyFill="1" applyBorder="1" applyAlignment="1">
      <alignment horizontal="right"/>
    </xf>
    <xf numFmtId="3" fontId="71" fillId="0" borderId="47" xfId="0" applyNumberFormat="1" applyFont="1" applyFill="1" applyBorder="1" applyAlignment="1">
      <alignment horizontal="right"/>
    </xf>
    <xf numFmtId="3" fontId="71" fillId="0" borderId="11" xfId="0" applyNumberFormat="1" applyFont="1" applyFill="1" applyBorder="1" applyAlignment="1">
      <alignment horizontal="right"/>
    </xf>
    <xf numFmtId="0" fontId="0" fillId="0" borderId="0" xfId="0" applyBorder="1" applyAlignment="1">
      <alignment/>
    </xf>
    <xf numFmtId="0" fontId="2" fillId="0" borderId="0" xfId="0" applyFont="1" applyFill="1" applyBorder="1" applyAlignment="1">
      <alignment/>
    </xf>
    <xf numFmtId="0" fontId="14" fillId="0" borderId="0" xfId="0" applyFont="1" applyAlignment="1">
      <alignment/>
    </xf>
    <xf numFmtId="0" fontId="14" fillId="0" borderId="0" xfId="0" applyFont="1" applyAlignment="1">
      <alignment horizontal="center" vertical="center"/>
    </xf>
    <xf numFmtId="0" fontId="14" fillId="0" borderId="0" xfId="0" applyFont="1" applyAlignment="1">
      <alignment wrapText="1"/>
    </xf>
    <xf numFmtId="4" fontId="14" fillId="0" borderId="0" xfId="0" applyNumberFormat="1" applyFont="1" applyAlignment="1">
      <alignment/>
    </xf>
    <xf numFmtId="4" fontId="71" fillId="0" borderId="0" xfId="0" applyNumberFormat="1" applyFont="1" applyAlignment="1">
      <alignment/>
    </xf>
    <xf numFmtId="0" fontId="25" fillId="0" borderId="0" xfId="0" applyFont="1" applyAlignment="1">
      <alignment/>
    </xf>
    <xf numFmtId="0" fontId="1" fillId="0" borderId="35" xfId="0" applyFont="1" applyBorder="1" applyAlignment="1">
      <alignment horizontal="center" vertical="center" wrapText="1"/>
    </xf>
    <xf numFmtId="4" fontId="1" fillId="0" borderId="15" xfId="0" applyNumberFormat="1" applyFont="1" applyBorder="1" applyAlignment="1">
      <alignment horizontal="center" vertical="center"/>
    </xf>
    <xf numFmtId="4" fontId="1" fillId="0" borderId="15" xfId="0" applyNumberFormat="1" applyFont="1" applyBorder="1" applyAlignment="1">
      <alignment horizontal="center" vertical="center" wrapText="1"/>
    </xf>
    <xf numFmtId="4" fontId="1" fillId="0" borderId="10" xfId="0" applyNumberFormat="1" applyFont="1" applyBorder="1" applyAlignment="1">
      <alignment horizontal="center" vertical="center"/>
    </xf>
    <xf numFmtId="4" fontId="1" fillId="0" borderId="10" xfId="0" applyNumberFormat="1" applyFont="1" applyBorder="1" applyAlignment="1">
      <alignment horizontal="center"/>
    </xf>
    <xf numFmtId="4" fontId="1" fillId="0" borderId="13" xfId="0" applyNumberFormat="1" applyFont="1" applyBorder="1" applyAlignment="1">
      <alignment horizontal="center" vertical="center"/>
    </xf>
    <xf numFmtId="4" fontId="1" fillId="0" borderId="13" xfId="0" applyNumberFormat="1" applyFont="1" applyBorder="1" applyAlignment="1">
      <alignment horizontal="center"/>
    </xf>
    <xf numFmtId="0" fontId="2" fillId="0" borderId="10" xfId="0" applyFont="1" applyBorder="1" applyAlignment="1">
      <alignment/>
    </xf>
    <xf numFmtId="4" fontId="11" fillId="0" borderId="15" xfId="0" applyNumberFormat="1" applyFont="1" applyFill="1" applyBorder="1" applyAlignment="1">
      <alignment horizontal="right" vertical="center" wrapText="1"/>
    </xf>
    <xf numFmtId="0" fontId="2" fillId="0" borderId="49" xfId="0" applyFont="1" applyBorder="1" applyAlignment="1">
      <alignment horizontal="center" vertical="center"/>
    </xf>
    <xf numFmtId="4" fontId="11" fillId="0" borderId="39" xfId="0" applyNumberFormat="1" applyFont="1" applyFill="1" applyBorder="1" applyAlignment="1">
      <alignment horizontal="right" vertical="center" wrapText="1"/>
    </xf>
    <xf numFmtId="4" fontId="11" fillId="0" borderId="22" xfId="0" applyNumberFormat="1" applyFont="1" applyFill="1" applyBorder="1" applyAlignment="1">
      <alignment horizontal="right" vertical="center" wrapText="1"/>
    </xf>
    <xf numFmtId="0" fontId="4" fillId="0" borderId="12" xfId="0" applyFont="1" applyFill="1" applyBorder="1" applyAlignment="1">
      <alignment horizontal="center" vertical="center" wrapText="1"/>
    </xf>
    <xf numFmtId="4" fontId="11" fillId="0" borderId="46" xfId="0" applyNumberFormat="1" applyFont="1" applyFill="1" applyBorder="1" applyAlignment="1">
      <alignment horizontal="right" vertical="center" wrapText="1"/>
    </xf>
    <xf numFmtId="4" fontId="11" fillId="0" borderId="43" xfId="0" applyNumberFormat="1" applyFont="1" applyFill="1" applyBorder="1" applyAlignment="1">
      <alignment horizontal="right" vertical="center" wrapText="1"/>
    </xf>
    <xf numFmtId="3" fontId="71" fillId="33" borderId="40" xfId="0" applyNumberFormat="1" applyFont="1" applyFill="1" applyBorder="1" applyAlignment="1">
      <alignment horizontal="center"/>
    </xf>
    <xf numFmtId="3" fontId="71" fillId="33" borderId="50" xfId="0" applyNumberFormat="1" applyFont="1" applyFill="1" applyBorder="1" applyAlignment="1">
      <alignment horizontal="center"/>
    </xf>
    <xf numFmtId="0" fontId="14" fillId="0" borderId="0" xfId="0" applyFont="1" applyBorder="1" applyAlignment="1">
      <alignment wrapText="1"/>
    </xf>
    <xf numFmtId="4" fontId="14" fillId="0" borderId="0" xfId="0" applyNumberFormat="1" applyFont="1" applyBorder="1" applyAlignment="1">
      <alignment/>
    </xf>
    <xf numFmtId="0" fontId="14" fillId="0" borderId="0" xfId="0" applyFont="1" applyBorder="1" applyAlignment="1">
      <alignment/>
    </xf>
    <xf numFmtId="0" fontId="68" fillId="0" borderId="12" xfId="0" applyFont="1" applyBorder="1" applyAlignment="1">
      <alignment horizontal="center" vertical="center" wrapText="1"/>
    </xf>
    <xf numFmtId="0" fontId="68" fillId="0" borderId="13" xfId="0" applyFont="1" applyBorder="1" applyAlignment="1">
      <alignment/>
    </xf>
    <xf numFmtId="0" fontId="68" fillId="0" borderId="22" xfId="0" applyFont="1" applyBorder="1" applyAlignment="1">
      <alignment/>
    </xf>
    <xf numFmtId="0" fontId="68" fillId="0" borderId="12" xfId="0" applyFont="1" applyBorder="1" applyAlignment="1">
      <alignment/>
    </xf>
    <xf numFmtId="0" fontId="5" fillId="0" borderId="51" xfId="0" applyFont="1" applyBorder="1" applyAlignment="1">
      <alignment horizontal="center" vertical="center" wrapText="1"/>
    </xf>
    <xf numFmtId="0" fontId="5" fillId="0" borderId="51" xfId="53" applyFont="1" applyBorder="1" applyAlignment="1">
      <alignment horizontal="left" vertical="center" wrapText="1"/>
      <protection/>
    </xf>
    <xf numFmtId="0" fontId="5" fillId="0" borderId="51" xfId="0" applyFont="1" applyFill="1" applyBorder="1" applyAlignment="1">
      <alignment horizontal="center" vertical="center" wrapText="1"/>
    </xf>
    <xf numFmtId="49" fontId="11" fillId="0" borderId="51" xfId="0" applyNumberFormat="1" applyFont="1" applyBorder="1" applyAlignment="1">
      <alignment horizontal="center" vertical="center"/>
    </xf>
    <xf numFmtId="0" fontId="5" fillId="0" borderId="51" xfId="0" applyFont="1" applyBorder="1" applyAlignment="1">
      <alignment horizontal="left" vertical="center"/>
    </xf>
    <xf numFmtId="0" fontId="11" fillId="0" borderId="51" xfId="0" applyFont="1" applyBorder="1" applyAlignment="1">
      <alignment/>
    </xf>
    <xf numFmtId="0" fontId="11" fillId="0" borderId="51" xfId="0" applyFont="1" applyBorder="1" applyAlignment="1">
      <alignment horizontal="left" vertical="center"/>
    </xf>
    <xf numFmtId="0" fontId="11" fillId="0" borderId="51" xfId="0" applyFont="1" applyBorder="1" applyAlignment="1">
      <alignment horizontal="center"/>
    </xf>
    <xf numFmtId="0" fontId="11" fillId="0" borderId="51" xfId="0" applyFont="1" applyBorder="1" applyAlignment="1">
      <alignment horizontal="center" vertical="center" wrapText="1"/>
    </xf>
    <xf numFmtId="0" fontId="11" fillId="0" borderId="51" xfId="0" applyFont="1" applyBorder="1" applyAlignment="1">
      <alignment horizontal="left" vertical="center" wrapText="1"/>
    </xf>
    <xf numFmtId="49" fontId="11" fillId="0" borderId="51" xfId="0" applyNumberFormat="1" applyFont="1" applyBorder="1" applyAlignment="1">
      <alignment horizontal="center"/>
    </xf>
    <xf numFmtId="0" fontId="5" fillId="0" borderId="51" xfId="0" applyFont="1" applyBorder="1" applyAlignment="1">
      <alignment horizontal="left" vertical="center" wrapText="1"/>
    </xf>
    <xf numFmtId="0" fontId="5" fillId="0" borderId="51" xfId="0" applyFont="1" applyBorder="1" applyAlignment="1">
      <alignment horizontal="center"/>
    </xf>
    <xf numFmtId="4" fontId="2" fillId="0" borderId="0" xfId="0" applyNumberFormat="1" applyFont="1" applyBorder="1" applyAlignment="1">
      <alignment horizontal="center" vertical="center" wrapText="1"/>
    </xf>
    <xf numFmtId="3" fontId="2" fillId="0" borderId="10" xfId="0" applyNumberFormat="1" applyFont="1" applyBorder="1" applyAlignment="1">
      <alignment horizontal="center" vertical="center"/>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3" fontId="2" fillId="0" borderId="10" xfId="0" applyNumberFormat="1" applyFont="1" applyBorder="1" applyAlignment="1">
      <alignment horizontal="right" vertical="center"/>
    </xf>
    <xf numFmtId="0" fontId="1" fillId="0" borderId="54" xfId="0" applyFont="1" applyBorder="1" applyAlignment="1">
      <alignment horizontal="center" vertical="center" wrapText="1"/>
    </xf>
    <xf numFmtId="0" fontId="1" fillId="0" borderId="21" xfId="0" applyFont="1" applyBorder="1" applyAlignment="1">
      <alignment horizontal="center" vertical="center" wrapText="1"/>
    </xf>
    <xf numFmtId="3" fontId="2" fillId="0" borderId="13" xfId="0" applyNumberFormat="1" applyFont="1" applyBorder="1" applyAlignment="1">
      <alignment horizontal="center" vertical="center"/>
    </xf>
    <xf numFmtId="0" fontId="1" fillId="0" borderId="18" xfId="0" applyFont="1" applyBorder="1" applyAlignment="1">
      <alignment horizontal="center" vertical="center" wrapText="1"/>
    </xf>
    <xf numFmtId="4" fontId="1" fillId="0" borderId="18" xfId="0" applyNumberFormat="1" applyFont="1" applyBorder="1" applyAlignment="1">
      <alignment horizontal="center" vertical="center" wrapText="1"/>
    </xf>
    <xf numFmtId="0" fontId="2" fillId="0" borderId="24" xfId="0" applyFont="1" applyBorder="1" applyAlignment="1">
      <alignment/>
    </xf>
    <xf numFmtId="0" fontId="2" fillId="0" borderId="13" xfId="0" applyFont="1" applyBorder="1" applyAlignment="1">
      <alignment/>
    </xf>
    <xf numFmtId="0" fontId="2" fillId="32" borderId="13" xfId="0" applyFont="1" applyFill="1" applyBorder="1" applyAlignment="1">
      <alignment/>
    </xf>
    <xf numFmtId="0" fontId="2" fillId="32" borderId="55" xfId="0" applyFont="1" applyFill="1" applyBorder="1" applyAlignment="1">
      <alignment/>
    </xf>
    <xf numFmtId="0" fontId="2" fillId="0" borderId="56" xfId="0" applyFont="1" applyBorder="1" applyAlignment="1">
      <alignment/>
    </xf>
    <xf numFmtId="4" fontId="16" fillId="0" borderId="43" xfId="0" applyNumberFormat="1" applyFont="1" applyFill="1" applyBorder="1" applyAlignment="1">
      <alignment/>
    </xf>
    <xf numFmtId="0" fontId="2" fillId="0" borderId="47" xfId="0" applyFont="1" applyBorder="1" applyAlignment="1">
      <alignment/>
    </xf>
    <xf numFmtId="4" fontId="16" fillId="0" borderId="32" xfId="0" applyNumberFormat="1" applyFont="1" applyFill="1" applyBorder="1" applyAlignment="1">
      <alignment/>
    </xf>
    <xf numFmtId="4" fontId="16" fillId="0" borderId="40" xfId="0" applyNumberFormat="1" applyFont="1" applyFill="1" applyBorder="1" applyAlignment="1">
      <alignment/>
    </xf>
    <xf numFmtId="0" fontId="2" fillId="0" borderId="17" xfId="0" applyFont="1" applyBorder="1" applyAlignment="1">
      <alignment/>
    </xf>
    <xf numFmtId="3" fontId="28" fillId="36" borderId="10" xfId="53" applyNumberFormat="1" applyFont="1" applyFill="1" applyBorder="1" applyAlignment="1">
      <alignment vertical="center" wrapText="1"/>
      <protection/>
    </xf>
    <xf numFmtId="3" fontId="28" fillId="0" borderId="10" xfId="53" applyNumberFormat="1" applyFont="1" applyBorder="1" applyAlignment="1">
      <alignment vertical="center" wrapText="1"/>
      <protection/>
    </xf>
    <xf numFmtId="3" fontId="28" fillId="0" borderId="14" xfId="53" applyNumberFormat="1" applyFont="1" applyBorder="1" applyAlignment="1">
      <alignment vertical="center" wrapText="1"/>
      <protection/>
    </xf>
    <xf numFmtId="3" fontId="28" fillId="36" borderId="14" xfId="53" applyNumberFormat="1" applyFont="1" applyFill="1" applyBorder="1" applyAlignment="1">
      <alignment vertical="center" wrapText="1"/>
      <protection/>
    </xf>
    <xf numFmtId="3" fontId="28" fillId="32" borderId="10" xfId="53" applyNumberFormat="1" applyFont="1" applyFill="1" applyBorder="1" applyAlignment="1">
      <alignment vertical="center" wrapText="1"/>
      <protection/>
    </xf>
    <xf numFmtId="3" fontId="28" fillId="32" borderId="14" xfId="53" applyNumberFormat="1" applyFont="1" applyFill="1" applyBorder="1" applyAlignment="1">
      <alignment vertical="center" wrapText="1"/>
      <protection/>
    </xf>
    <xf numFmtId="3" fontId="28" fillId="0" borderId="10" xfId="53" applyNumberFormat="1" applyFont="1" applyBorder="1" applyAlignment="1">
      <alignment horizontal="center" vertical="center" wrapText="1"/>
      <protection/>
    </xf>
    <xf numFmtId="3" fontId="13" fillId="0" borderId="10" xfId="53" applyNumberFormat="1" applyFont="1" applyBorder="1" applyAlignment="1">
      <alignment vertical="center" wrapText="1"/>
      <protection/>
    </xf>
    <xf numFmtId="3" fontId="13" fillId="0" borderId="13" xfId="53" applyNumberFormat="1" applyFont="1" applyBorder="1" applyAlignment="1">
      <alignment vertical="center" wrapText="1"/>
      <protection/>
    </xf>
    <xf numFmtId="3" fontId="28" fillId="0" borderId="13" xfId="53" applyNumberFormat="1" applyFont="1" applyBorder="1" applyAlignment="1">
      <alignment vertical="center" wrapText="1"/>
      <protection/>
    </xf>
    <xf numFmtId="3" fontId="28" fillId="0" borderId="22" xfId="53" applyNumberFormat="1" applyFont="1" applyBorder="1" applyAlignment="1">
      <alignment vertical="center" wrapText="1"/>
      <protection/>
    </xf>
    <xf numFmtId="0" fontId="2" fillId="0" borderId="51" xfId="0" applyFont="1" applyBorder="1" applyAlignment="1">
      <alignment/>
    </xf>
    <xf numFmtId="0" fontId="2" fillId="0" borderId="57" xfId="0" applyFont="1" applyBorder="1" applyAlignment="1">
      <alignment/>
    </xf>
    <xf numFmtId="0" fontId="1" fillId="0" borderId="58" xfId="0" applyFont="1" applyBorder="1" applyAlignment="1">
      <alignment horizontal="center" vertical="center" wrapText="1"/>
    </xf>
    <xf numFmtId="0" fontId="2" fillId="0" borderId="59" xfId="0" applyFont="1" applyBorder="1" applyAlignment="1">
      <alignment/>
    </xf>
    <xf numFmtId="0" fontId="1" fillId="0" borderId="57" xfId="0" applyFont="1" applyBorder="1" applyAlignment="1">
      <alignment/>
    </xf>
    <xf numFmtId="0" fontId="1" fillId="0" borderId="59" xfId="0" applyFont="1" applyBorder="1" applyAlignment="1">
      <alignment/>
    </xf>
    <xf numFmtId="0" fontId="2" fillId="0" borderId="49" xfId="0" applyFont="1" applyBorder="1" applyAlignment="1">
      <alignment/>
    </xf>
    <xf numFmtId="0" fontId="8" fillId="0" borderId="60" xfId="0" applyFont="1" applyBorder="1" applyAlignment="1">
      <alignment/>
    </xf>
    <xf numFmtId="0" fontId="1" fillId="0" borderId="61" xfId="0" applyFont="1" applyBorder="1" applyAlignment="1">
      <alignment/>
    </xf>
    <xf numFmtId="0" fontId="1" fillId="0" borderId="62" xfId="0" applyFont="1" applyBorder="1" applyAlignment="1">
      <alignment/>
    </xf>
    <xf numFmtId="0" fontId="1" fillId="0" borderId="63" xfId="0" applyFont="1" applyBorder="1" applyAlignment="1">
      <alignment horizontal="center" vertical="center" wrapText="1"/>
    </xf>
    <xf numFmtId="0" fontId="2" fillId="0" borderId="64" xfId="0" applyFont="1" applyBorder="1" applyAlignment="1">
      <alignment/>
    </xf>
    <xf numFmtId="0" fontId="2" fillId="0" borderId="65" xfId="0" applyFont="1" applyBorder="1" applyAlignment="1">
      <alignment/>
    </xf>
    <xf numFmtId="0" fontId="2" fillId="0" borderId="66" xfId="0" applyFont="1" applyBorder="1" applyAlignment="1">
      <alignment/>
    </xf>
    <xf numFmtId="0" fontId="8" fillId="0" borderId="67" xfId="0" applyFont="1" applyBorder="1" applyAlignment="1">
      <alignment/>
    </xf>
    <xf numFmtId="0" fontId="1" fillId="0" borderId="68" xfId="0" applyFont="1" applyBorder="1" applyAlignment="1">
      <alignment/>
    </xf>
    <xf numFmtId="0" fontId="1" fillId="0" borderId="69" xfId="0" applyFont="1" applyBorder="1" applyAlignment="1">
      <alignment/>
    </xf>
    <xf numFmtId="0" fontId="2" fillId="0" borderId="70" xfId="0" applyFont="1" applyBorder="1" applyAlignment="1">
      <alignment/>
    </xf>
    <xf numFmtId="0" fontId="2" fillId="0" borderId="71" xfId="0" applyFont="1" applyBorder="1" applyAlignment="1">
      <alignment/>
    </xf>
    <xf numFmtId="0" fontId="2" fillId="0" borderId="72" xfId="0" applyFont="1" applyBorder="1" applyAlignment="1">
      <alignment/>
    </xf>
    <xf numFmtId="0" fontId="2" fillId="0" borderId="73" xfId="0" applyFont="1" applyBorder="1" applyAlignment="1">
      <alignment/>
    </xf>
    <xf numFmtId="0" fontId="2" fillId="0" borderId="74" xfId="0" applyFont="1" applyBorder="1" applyAlignment="1">
      <alignment/>
    </xf>
    <xf numFmtId="0" fontId="0" fillId="0" borderId="49" xfId="0" applyBorder="1" applyAlignment="1">
      <alignment/>
    </xf>
    <xf numFmtId="0" fontId="13" fillId="35" borderId="10" xfId="53" applyFont="1" applyFill="1" applyBorder="1" applyAlignment="1">
      <alignment vertical="center" wrapText="1"/>
      <protection/>
    </xf>
    <xf numFmtId="0" fontId="13" fillId="35" borderId="10" xfId="53" applyFont="1" applyFill="1" applyBorder="1" applyAlignment="1">
      <alignment horizontal="center" vertical="center" wrapText="1"/>
      <protection/>
    </xf>
    <xf numFmtId="3" fontId="12" fillId="0" borderId="15" xfId="0" applyNumberFormat="1" applyFont="1" applyBorder="1" applyAlignment="1">
      <alignment horizontal="right" vertical="center"/>
    </xf>
    <xf numFmtId="3" fontId="12" fillId="0" borderId="47" xfId="0" applyNumberFormat="1" applyFont="1" applyBorder="1" applyAlignment="1">
      <alignment horizontal="right" vertical="center"/>
    </xf>
    <xf numFmtId="3" fontId="2" fillId="0" borderId="33" xfId="0" applyNumberFormat="1" applyFont="1" applyBorder="1" applyAlignment="1">
      <alignment horizontal="center" vertical="center"/>
    </xf>
    <xf numFmtId="0" fontId="1" fillId="0" borderId="12" xfId="0" applyFont="1" applyBorder="1" applyAlignment="1">
      <alignment horizontal="center" vertical="center"/>
    </xf>
    <xf numFmtId="0" fontId="2" fillId="0" borderId="10"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10" xfId="0" applyFont="1" applyBorder="1" applyAlignment="1">
      <alignment horizontal="center" vertical="center" wrapText="1"/>
    </xf>
    <xf numFmtId="4" fontId="68" fillId="0" borderId="14" xfId="0" applyNumberFormat="1" applyFont="1" applyBorder="1" applyAlignment="1">
      <alignment horizontal="center" vertical="center"/>
    </xf>
    <xf numFmtId="0" fontId="68" fillId="0" borderId="39" xfId="0" applyFont="1" applyBorder="1" applyAlignment="1">
      <alignment horizontal="center" vertical="center" wrapText="1"/>
    </xf>
    <xf numFmtId="0" fontId="68" fillId="0" borderId="13" xfId="0" applyFont="1" applyBorder="1" applyAlignment="1">
      <alignment horizontal="center" vertical="center" wrapText="1"/>
    </xf>
    <xf numFmtId="4" fontId="68" fillId="0" borderId="22" xfId="0" applyNumberFormat="1" applyFont="1" applyBorder="1" applyAlignment="1">
      <alignment horizontal="center" vertical="center"/>
    </xf>
    <xf numFmtId="0" fontId="14" fillId="0" borderId="0" xfId="0" applyFont="1" applyFill="1" applyAlignment="1">
      <alignment/>
    </xf>
    <xf numFmtId="4" fontId="11" fillId="0" borderId="18" xfId="53" applyNumberFormat="1" applyFont="1" applyFill="1" applyBorder="1" applyAlignment="1">
      <alignment horizontal="right" vertical="center"/>
      <protection/>
    </xf>
    <xf numFmtId="4" fontId="11" fillId="0" borderId="14" xfId="53" applyNumberFormat="1" applyFont="1" applyFill="1" applyBorder="1" applyAlignment="1">
      <alignment horizontal="right" vertical="center"/>
      <protection/>
    </xf>
    <xf numFmtId="4" fontId="11" fillId="34" borderId="47" xfId="0" applyNumberFormat="1" applyFont="1" applyFill="1" applyBorder="1" applyAlignment="1">
      <alignment horizontal="right" vertical="center" wrapText="1"/>
    </xf>
    <xf numFmtId="4" fontId="11" fillId="0" borderId="32" xfId="0" applyNumberFormat="1" applyFont="1" applyFill="1" applyBorder="1" applyAlignment="1">
      <alignment horizontal="right" vertical="center" wrapText="1"/>
    </xf>
    <xf numFmtId="3" fontId="11" fillId="0" borderId="14" xfId="53" applyNumberFormat="1" applyFont="1" applyFill="1" applyBorder="1" applyAlignment="1">
      <alignment horizontal="right" vertical="center"/>
      <protection/>
    </xf>
    <xf numFmtId="3" fontId="11" fillId="0" borderId="47" xfId="0" applyNumberFormat="1" applyFont="1" applyBorder="1" applyAlignment="1">
      <alignment horizontal="right" vertical="center" wrapText="1"/>
    </xf>
    <xf numFmtId="3" fontId="11" fillId="0" borderId="47" xfId="0" applyNumberFormat="1" applyFont="1" applyFill="1" applyBorder="1" applyAlignment="1">
      <alignment horizontal="right" vertical="center" wrapText="1"/>
    </xf>
    <xf numFmtId="4" fontId="11" fillId="0" borderId="47" xfId="0" applyNumberFormat="1" applyFont="1" applyBorder="1" applyAlignment="1">
      <alignment horizontal="right" vertical="center" wrapText="1"/>
    </xf>
    <xf numFmtId="4" fontId="11" fillId="0" borderId="47" xfId="0" applyNumberFormat="1" applyFont="1" applyFill="1" applyBorder="1" applyAlignment="1">
      <alignment horizontal="right" vertical="center" wrapText="1"/>
    </xf>
    <xf numFmtId="4" fontId="11" fillId="0" borderId="75" xfId="0" applyNumberFormat="1" applyFont="1" applyBorder="1" applyAlignment="1">
      <alignment horizontal="right" vertical="center" wrapText="1"/>
    </xf>
    <xf numFmtId="4" fontId="11" fillId="0" borderId="17" xfId="0" applyNumberFormat="1" applyFont="1" applyBorder="1" applyAlignment="1">
      <alignment horizontal="right" vertical="center" wrapText="1"/>
    </xf>
    <xf numFmtId="4" fontId="11" fillId="0" borderId="76" xfId="0" applyNumberFormat="1" applyFont="1" applyFill="1" applyBorder="1" applyAlignment="1">
      <alignment horizontal="right" vertical="center" wrapText="1"/>
    </xf>
    <xf numFmtId="3" fontId="12" fillId="0" borderId="10" xfId="0" applyNumberFormat="1" applyFont="1" applyBorder="1" applyAlignment="1">
      <alignment horizontal="right" vertical="center"/>
    </xf>
    <xf numFmtId="3" fontId="12" fillId="0" borderId="17" xfId="0" applyNumberFormat="1" applyFont="1" applyBorder="1" applyAlignment="1">
      <alignment horizontal="right" vertical="center"/>
    </xf>
    <xf numFmtId="0" fontId="1" fillId="0" borderId="10" xfId="0" applyFont="1" applyBorder="1" applyAlignment="1">
      <alignment horizontal="center" vertical="center" wrapText="1"/>
    </xf>
    <xf numFmtId="4" fontId="2" fillId="0" borderId="14"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2" fillId="0" borderId="13" xfId="0" applyFont="1" applyBorder="1" applyAlignment="1">
      <alignment horizontal="center" vertical="center" wrapText="1"/>
    </xf>
    <xf numFmtId="4" fontId="2" fillId="0" borderId="22"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2" fillId="0" borderId="10" xfId="0" applyNumberFormat="1" applyFont="1" applyBorder="1" applyAlignment="1">
      <alignment vertical="center"/>
    </xf>
    <xf numFmtId="3" fontId="2" fillId="0" borderId="33" xfId="0" applyNumberFormat="1" applyFont="1" applyBorder="1" applyAlignment="1">
      <alignment vertical="center"/>
    </xf>
    <xf numFmtId="3" fontId="2" fillId="0" borderId="14" xfId="0" applyNumberFormat="1" applyFont="1" applyBorder="1" applyAlignment="1">
      <alignment vertical="center"/>
    </xf>
    <xf numFmtId="4" fontId="2" fillId="0" borderId="14" xfId="0" applyNumberFormat="1" applyFont="1" applyBorder="1" applyAlignment="1">
      <alignment horizontal="center" vertical="center"/>
    </xf>
    <xf numFmtId="0" fontId="2" fillId="0" borderId="20" xfId="0" applyFont="1" applyBorder="1" applyAlignment="1">
      <alignment horizontal="center" vertical="center"/>
    </xf>
    <xf numFmtId="3" fontId="2" fillId="0" borderId="53" xfId="0" applyNumberFormat="1" applyFont="1" applyBorder="1" applyAlignment="1">
      <alignment horizontal="center" vertical="center"/>
    </xf>
    <xf numFmtId="4" fontId="14" fillId="0" borderId="10"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14" fillId="0" borderId="10" xfId="0" applyNumberFormat="1" applyFont="1" applyFill="1" applyBorder="1" applyAlignment="1">
      <alignment horizontal="center" vertical="center" wrapText="1"/>
    </xf>
    <xf numFmtId="4" fontId="14" fillId="0" borderId="14" xfId="0" applyNumberFormat="1" applyFont="1" applyFill="1" applyBorder="1" applyAlignment="1">
      <alignment horizontal="center" vertical="center" wrapText="1"/>
    </xf>
    <xf numFmtId="188" fontId="2" fillId="0" borderId="10" xfId="0" applyNumberFormat="1" applyFont="1" applyBorder="1" applyAlignment="1">
      <alignment horizontal="center"/>
    </xf>
    <xf numFmtId="188" fontId="2" fillId="0" borderId="13" xfId="0" applyNumberFormat="1" applyFont="1" applyBorder="1" applyAlignment="1">
      <alignment horizontal="center"/>
    </xf>
    <xf numFmtId="4" fontId="2" fillId="0" borderId="20" xfId="0" applyNumberFormat="1" applyFont="1" applyBorder="1" applyAlignment="1">
      <alignment horizontal="center"/>
    </xf>
    <xf numFmtId="0" fontId="2" fillId="0" borderId="51" xfId="0" applyFont="1" applyBorder="1" applyAlignment="1">
      <alignment horizontal="center" vertical="center"/>
    </xf>
    <xf numFmtId="4" fontId="2" fillId="0" borderId="51" xfId="0" applyNumberFormat="1" applyFont="1" applyBorder="1" applyAlignment="1">
      <alignment horizontal="center" vertical="center"/>
    </xf>
    <xf numFmtId="0" fontId="1" fillId="0" borderId="51" xfId="0" applyFont="1" applyBorder="1" applyAlignment="1">
      <alignment horizontal="center" vertical="center"/>
    </xf>
    <xf numFmtId="0" fontId="2" fillId="0" borderId="71" xfId="0" applyFont="1" applyBorder="1" applyAlignment="1">
      <alignment horizontal="center" vertical="center"/>
    </xf>
    <xf numFmtId="0" fontId="1" fillId="0" borderId="77" xfId="0" applyFont="1" applyBorder="1" applyAlignment="1">
      <alignment horizontal="center" vertical="center"/>
    </xf>
    <xf numFmtId="0" fontId="2" fillId="0" borderId="74" xfId="0" applyFont="1" applyBorder="1" applyAlignment="1">
      <alignment horizontal="center" vertical="center"/>
    </xf>
    <xf numFmtId="4" fontId="2" fillId="0" borderId="74" xfId="0" applyNumberFormat="1" applyFont="1" applyBorder="1" applyAlignment="1">
      <alignment horizontal="center" vertical="center"/>
    </xf>
    <xf numFmtId="0" fontId="2" fillId="32" borderId="17" xfId="0" applyFont="1" applyFill="1" applyBorder="1" applyAlignment="1">
      <alignment/>
    </xf>
    <xf numFmtId="0" fontId="2" fillId="0" borderId="46" xfId="0" applyFont="1" applyBorder="1" applyAlignment="1">
      <alignment/>
    </xf>
    <xf numFmtId="0" fontId="12" fillId="32" borderId="78" xfId="0" applyFont="1" applyFill="1" applyBorder="1" applyAlignment="1">
      <alignment/>
    </xf>
    <xf numFmtId="4" fontId="27" fillId="0" borderId="43" xfId="0" applyNumberFormat="1" applyFont="1" applyFill="1" applyBorder="1" applyAlignment="1">
      <alignment horizontal="right"/>
    </xf>
    <xf numFmtId="4" fontId="27" fillId="0" borderId="32" xfId="0" applyNumberFormat="1" applyFont="1" applyFill="1" applyBorder="1" applyAlignment="1">
      <alignment horizontal="right"/>
    </xf>
    <xf numFmtId="4" fontId="27" fillId="0" borderId="40" xfId="0" applyNumberFormat="1" applyFont="1" applyFill="1" applyBorder="1" applyAlignment="1">
      <alignment horizontal="right"/>
    </xf>
    <xf numFmtId="4" fontId="27" fillId="0" borderId="43" xfId="0" applyNumberFormat="1" applyFont="1" applyBorder="1" applyAlignment="1">
      <alignment horizontal="right"/>
    </xf>
    <xf numFmtId="4" fontId="27" fillId="0" borderId="32" xfId="0" applyNumberFormat="1" applyFont="1" applyBorder="1" applyAlignment="1">
      <alignment horizontal="right"/>
    </xf>
    <xf numFmtId="4" fontId="27" fillId="32" borderId="79" xfId="0" applyNumberFormat="1" applyFont="1" applyFill="1" applyBorder="1" applyAlignment="1">
      <alignment horizontal="right"/>
    </xf>
    <xf numFmtId="4" fontId="27" fillId="32" borderId="40" xfId="0" applyNumberFormat="1" applyFont="1" applyFill="1" applyBorder="1" applyAlignment="1">
      <alignment horizontal="right"/>
    </xf>
    <xf numFmtId="4" fontId="27" fillId="32" borderId="43" xfId="0" applyNumberFormat="1" applyFont="1" applyFill="1" applyBorder="1" applyAlignment="1">
      <alignment horizontal="right"/>
    </xf>
    <xf numFmtId="4" fontId="27" fillId="32" borderId="32" xfId="0" applyNumberFormat="1" applyFont="1" applyFill="1" applyBorder="1" applyAlignment="1">
      <alignment horizontal="right"/>
    </xf>
    <xf numFmtId="4" fontId="27" fillId="32" borderId="80" xfId="0" applyNumberFormat="1" applyFont="1" applyFill="1" applyBorder="1" applyAlignment="1">
      <alignment horizontal="right"/>
    </xf>
    <xf numFmtId="4" fontId="27" fillId="32" borderId="76" xfId="0" applyNumberFormat="1" applyFont="1" applyFill="1" applyBorder="1" applyAlignment="1">
      <alignment horizontal="right"/>
    </xf>
    <xf numFmtId="4" fontId="16" fillId="0" borderId="43" xfId="0" applyNumberFormat="1" applyFont="1" applyFill="1" applyBorder="1" applyAlignment="1">
      <alignment horizontal="right"/>
    </xf>
    <xf numFmtId="4" fontId="16" fillId="0" borderId="42" xfId="0" applyNumberFormat="1" applyFont="1" applyFill="1" applyBorder="1" applyAlignment="1">
      <alignment horizontal="right"/>
    </xf>
    <xf numFmtId="0" fontId="16" fillId="0" borderId="81" xfId="0" applyFont="1" applyBorder="1" applyAlignment="1">
      <alignment horizontal="center" vertical="center" wrapText="1"/>
    </xf>
    <xf numFmtId="49" fontId="16" fillId="0" borderId="82" xfId="0" applyNumberFormat="1" applyFont="1" applyBorder="1" applyAlignment="1">
      <alignment horizontal="center" vertical="center" wrapText="1"/>
    </xf>
    <xf numFmtId="0" fontId="16" fillId="0" borderId="36" xfId="0" applyFont="1" applyBorder="1" applyAlignment="1">
      <alignment horizontal="center" vertical="center" wrapText="1"/>
    </xf>
    <xf numFmtId="49" fontId="16" fillId="0" borderId="41" xfId="0" applyNumberFormat="1" applyFont="1" applyBorder="1" applyAlignment="1">
      <alignment horizontal="center" vertical="center" wrapText="1"/>
    </xf>
    <xf numFmtId="3" fontId="71" fillId="33" borderId="83" xfId="0" applyNumberFormat="1" applyFont="1" applyFill="1" applyBorder="1" applyAlignment="1">
      <alignment horizontal="right"/>
    </xf>
    <xf numFmtId="3" fontId="71" fillId="33" borderId="84" xfId="0" applyNumberFormat="1" applyFont="1" applyFill="1" applyBorder="1" applyAlignment="1">
      <alignment horizontal="right"/>
    </xf>
    <xf numFmtId="3" fontId="71" fillId="33" borderId="85" xfId="0" applyNumberFormat="1" applyFont="1" applyFill="1" applyBorder="1" applyAlignment="1">
      <alignment horizontal="right"/>
    </xf>
    <xf numFmtId="3" fontId="71" fillId="33" borderId="21" xfId="0" applyNumberFormat="1" applyFont="1" applyFill="1" applyBorder="1" applyAlignment="1">
      <alignment horizontal="right"/>
    </xf>
    <xf numFmtId="3" fontId="71" fillId="34" borderId="84" xfId="0" applyNumberFormat="1" applyFont="1" applyFill="1" applyBorder="1" applyAlignment="1">
      <alignment horizontal="right"/>
    </xf>
    <xf numFmtId="3" fontId="2" fillId="0" borderId="47" xfId="0" applyNumberFormat="1" applyFont="1" applyBorder="1" applyAlignment="1">
      <alignment horizontal="right" vertical="center"/>
    </xf>
    <xf numFmtId="3" fontId="1" fillId="0" borderId="27" xfId="0" applyNumberFormat="1" applyFont="1" applyBorder="1" applyAlignment="1">
      <alignment horizontal="right" vertical="center"/>
    </xf>
    <xf numFmtId="3" fontId="1" fillId="33" borderId="10" xfId="0" applyNumberFormat="1" applyFont="1" applyFill="1" applyBorder="1" applyAlignment="1">
      <alignment horizontal="right" vertical="center" wrapText="1"/>
    </xf>
    <xf numFmtId="4" fontId="1" fillId="33" borderId="14"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0" borderId="10" xfId="0" applyNumberFormat="1" applyFont="1" applyBorder="1" applyAlignment="1">
      <alignment horizontal="right" vertical="center"/>
    </xf>
    <xf numFmtId="3" fontId="1" fillId="33" borderId="10" xfId="0" applyNumberFormat="1" applyFont="1" applyFill="1" applyBorder="1" applyAlignment="1">
      <alignment horizontal="right" vertical="center"/>
    </xf>
    <xf numFmtId="3" fontId="1" fillId="33" borderId="47" xfId="0" applyNumberFormat="1" applyFont="1" applyFill="1" applyBorder="1" applyAlignment="1">
      <alignment horizontal="right" vertical="center"/>
    </xf>
    <xf numFmtId="3" fontId="1" fillId="34" borderId="10" xfId="0" applyNumberFormat="1" applyFont="1" applyFill="1" applyBorder="1" applyAlignment="1">
      <alignment horizontal="right" vertical="center"/>
    </xf>
    <xf numFmtId="3" fontId="14" fillId="0" borderId="47" xfId="0" applyNumberFormat="1" applyFont="1" applyBorder="1" applyAlignment="1">
      <alignment horizontal="right" vertical="center"/>
    </xf>
    <xf numFmtId="3" fontId="14" fillId="0" borderId="10" xfId="0" applyNumberFormat="1" applyFont="1" applyBorder="1" applyAlignment="1">
      <alignment horizontal="right" vertical="center"/>
    </xf>
    <xf numFmtId="3" fontId="13" fillId="0" borderId="27" xfId="0" applyNumberFormat="1" applyFont="1" applyBorder="1" applyAlignment="1">
      <alignment horizontal="right" vertical="center"/>
    </xf>
    <xf numFmtId="3" fontId="13" fillId="0" borderId="86" xfId="0" applyNumberFormat="1" applyFont="1" applyBorder="1" applyAlignment="1">
      <alignment horizontal="right" vertical="center"/>
    </xf>
    <xf numFmtId="3" fontId="14" fillId="0" borderId="78" xfId="0" applyNumberFormat="1" applyFont="1" applyBorder="1" applyAlignment="1">
      <alignment horizontal="right" vertical="center"/>
    </xf>
    <xf numFmtId="3" fontId="14" fillId="0" borderId="55" xfId="0" applyNumberFormat="1" applyFont="1" applyBorder="1" applyAlignment="1">
      <alignment horizontal="right" vertical="center"/>
    </xf>
    <xf numFmtId="3" fontId="13" fillId="0" borderId="35" xfId="0" applyNumberFormat="1" applyFont="1" applyBorder="1" applyAlignment="1">
      <alignment horizontal="right" vertical="center"/>
    </xf>
    <xf numFmtId="3" fontId="13" fillId="0" borderId="87" xfId="0" applyNumberFormat="1" applyFont="1" applyBorder="1" applyAlignment="1">
      <alignment horizontal="right" vertical="center"/>
    </xf>
    <xf numFmtId="3" fontId="0" fillId="0" borderId="46" xfId="0" applyNumberFormat="1" applyFont="1" applyBorder="1" applyAlignment="1">
      <alignment horizontal="right" vertical="center"/>
    </xf>
    <xf numFmtId="3" fontId="0" fillId="0" borderId="15" xfId="0" applyNumberFormat="1" applyFont="1" applyBorder="1" applyAlignment="1">
      <alignment horizontal="right" vertical="center"/>
    </xf>
    <xf numFmtId="3" fontId="29" fillId="0" borderId="27" xfId="0" applyNumberFormat="1" applyFont="1" applyBorder="1" applyAlignment="1">
      <alignment horizontal="right" vertical="center"/>
    </xf>
    <xf numFmtId="3" fontId="0" fillId="0" borderId="38" xfId="0" applyNumberFormat="1" applyFont="1" applyBorder="1" applyAlignment="1">
      <alignment horizontal="right" vertical="center"/>
    </xf>
    <xf numFmtId="3" fontId="0" fillId="0" borderId="53" xfId="0" applyNumberFormat="1" applyFont="1" applyBorder="1" applyAlignment="1">
      <alignment horizontal="right" vertical="center"/>
    </xf>
    <xf numFmtId="3" fontId="29" fillId="0" borderId="39" xfId="0" applyNumberFormat="1" applyFont="1" applyBorder="1" applyAlignment="1">
      <alignment horizontal="right" vertical="center"/>
    </xf>
    <xf numFmtId="3" fontId="1" fillId="0" borderId="13" xfId="0" applyNumberFormat="1" applyFont="1" applyBorder="1" applyAlignment="1">
      <alignment horizontal="right" vertical="center"/>
    </xf>
    <xf numFmtId="4" fontId="1" fillId="33" borderId="22" xfId="0" applyNumberFormat="1" applyFont="1" applyFill="1" applyBorder="1" applyAlignment="1">
      <alignment horizontal="right" vertical="center" wrapText="1"/>
    </xf>
    <xf numFmtId="3" fontId="12" fillId="0" borderId="15" xfId="0" applyNumberFormat="1" applyFont="1" applyBorder="1" applyAlignment="1">
      <alignment vertical="center"/>
    </xf>
    <xf numFmtId="3" fontId="12" fillId="0" borderId="15" xfId="0" applyNumberFormat="1" applyFont="1" applyFill="1" applyBorder="1" applyAlignment="1">
      <alignment vertical="center"/>
    </xf>
    <xf numFmtId="3" fontId="12" fillId="0" borderId="18" xfId="0" applyNumberFormat="1" applyFont="1" applyFill="1" applyBorder="1" applyAlignment="1">
      <alignment vertical="center"/>
    </xf>
    <xf numFmtId="3" fontId="12" fillId="0" borderId="10" xfId="0" applyNumberFormat="1" applyFont="1" applyBorder="1" applyAlignment="1">
      <alignment vertical="center" wrapText="1"/>
    </xf>
    <xf numFmtId="3" fontId="12" fillId="0" borderId="10" xfId="0" applyNumberFormat="1" applyFont="1" applyFill="1" applyBorder="1" applyAlignment="1" applyProtection="1">
      <alignment vertical="center"/>
      <protection/>
    </xf>
    <xf numFmtId="3" fontId="12" fillId="0" borderId="14" xfId="0" applyNumberFormat="1" applyFont="1" applyFill="1" applyBorder="1" applyAlignment="1">
      <alignment vertical="center"/>
    </xf>
    <xf numFmtId="3" fontId="12" fillId="0" borderId="10" xfId="0" applyNumberFormat="1" applyFont="1" applyBorder="1" applyAlignment="1">
      <alignment vertical="center"/>
    </xf>
    <xf numFmtId="3" fontId="16" fillId="0" borderId="10" xfId="0" applyNumberFormat="1" applyFont="1" applyBorder="1" applyAlignment="1">
      <alignment vertical="center"/>
    </xf>
    <xf numFmtId="4" fontId="16" fillId="0" borderId="14" xfId="0" applyNumberFormat="1" applyFont="1" applyFill="1" applyBorder="1" applyAlignment="1">
      <alignment vertical="center"/>
    </xf>
    <xf numFmtId="3" fontId="12" fillId="0" borderId="47" xfId="0" applyNumberFormat="1" applyFont="1" applyBorder="1" applyAlignment="1">
      <alignment vertical="center"/>
    </xf>
    <xf numFmtId="3" fontId="16" fillId="0" borderId="10" xfId="0" applyNumberFormat="1" applyFont="1" applyFill="1" applyBorder="1" applyAlignment="1" applyProtection="1">
      <alignment vertical="center"/>
      <protection locked="0"/>
    </xf>
    <xf numFmtId="3" fontId="16" fillId="0" borderId="10" xfId="0" applyNumberFormat="1" applyFont="1" applyFill="1" applyBorder="1" applyAlignment="1" applyProtection="1">
      <alignment vertical="center"/>
      <protection/>
    </xf>
    <xf numFmtId="3" fontId="11" fillId="0" borderId="47" xfId="0" applyNumberFormat="1" applyFont="1" applyBorder="1" applyAlignment="1">
      <alignment vertical="center"/>
    </xf>
    <xf numFmtId="3" fontId="5" fillId="0" borderId="10" xfId="0" applyNumberFormat="1" applyFont="1" applyBorder="1" applyAlignment="1">
      <alignment vertical="center"/>
    </xf>
    <xf numFmtId="3" fontId="16" fillId="0" borderId="10" xfId="0" applyNumberFormat="1" applyFont="1" applyFill="1" applyBorder="1" applyAlignment="1">
      <alignment vertical="center"/>
    </xf>
    <xf numFmtId="3" fontId="16" fillId="0" borderId="10" xfId="0" applyNumberFormat="1" applyFont="1" applyBorder="1" applyAlignment="1">
      <alignment/>
    </xf>
    <xf numFmtId="3" fontId="16" fillId="0" borderId="10" xfId="0" applyNumberFormat="1" applyFont="1" applyBorder="1" applyAlignment="1">
      <alignment vertical="center" wrapText="1"/>
    </xf>
    <xf numFmtId="3" fontId="12" fillId="0" borderId="86" xfId="0" applyNumberFormat="1" applyFont="1" applyBorder="1" applyAlignment="1">
      <alignment vertical="center"/>
    </xf>
    <xf numFmtId="3" fontId="16" fillId="0" borderId="27" xfId="0" applyNumberFormat="1" applyFont="1" applyBorder="1" applyAlignment="1">
      <alignment vertical="center"/>
    </xf>
    <xf numFmtId="3" fontId="12" fillId="0" borderId="13" xfId="0" applyNumberFormat="1" applyFont="1" applyBorder="1" applyAlignment="1">
      <alignment vertical="center"/>
    </xf>
    <xf numFmtId="3" fontId="16" fillId="0" borderId="39" xfId="0" applyNumberFormat="1" applyFont="1" applyBorder="1" applyAlignment="1">
      <alignment vertical="center"/>
    </xf>
    <xf numFmtId="3" fontId="16" fillId="0" borderId="13" xfId="0" applyNumberFormat="1" applyFont="1" applyFill="1" applyBorder="1" applyAlignment="1">
      <alignment vertical="center"/>
    </xf>
    <xf numFmtId="4" fontId="16" fillId="0" borderId="22" xfId="0" applyNumberFormat="1" applyFont="1" applyFill="1" applyBorder="1" applyAlignment="1">
      <alignment vertical="center"/>
    </xf>
    <xf numFmtId="3" fontId="15" fillId="0" borderId="86" xfId="0" applyNumberFormat="1" applyFont="1" applyBorder="1" applyAlignment="1">
      <alignment horizontal="right" vertical="center"/>
    </xf>
    <xf numFmtId="3" fontId="5" fillId="0" borderId="27" xfId="0" applyNumberFormat="1" applyFont="1" applyBorder="1" applyAlignment="1">
      <alignment horizontal="right" vertical="center"/>
    </xf>
    <xf numFmtId="3" fontId="5" fillId="0" borderId="10" xfId="0" applyNumberFormat="1" applyFont="1" applyBorder="1" applyAlignment="1">
      <alignment horizontal="right" vertical="center"/>
    </xf>
    <xf numFmtId="4" fontId="5" fillId="0" borderId="14" xfId="0" applyNumberFormat="1" applyFont="1" applyBorder="1" applyAlignment="1">
      <alignment horizontal="right" vertical="center" wrapText="1"/>
    </xf>
    <xf numFmtId="3" fontId="74" fillId="37" borderId="27" xfId="0" applyNumberFormat="1" applyFont="1" applyFill="1" applyBorder="1" applyAlignment="1">
      <alignment horizontal="right" vertical="center"/>
    </xf>
    <xf numFmtId="3" fontId="5" fillId="0" borderId="10" xfId="0" applyNumberFormat="1" applyFont="1" applyBorder="1" applyAlignment="1">
      <alignment horizontal="right" wrapText="1"/>
    </xf>
    <xf numFmtId="3" fontId="5" fillId="0" borderId="35" xfId="0" applyNumberFormat="1" applyFont="1" applyBorder="1" applyAlignment="1">
      <alignment horizontal="right" vertical="center"/>
    </xf>
    <xf numFmtId="3" fontId="2" fillId="0" borderId="33" xfId="0" applyNumberFormat="1" applyFont="1" applyBorder="1" applyAlignment="1">
      <alignment horizontal="right" vertical="center"/>
    </xf>
    <xf numFmtId="3" fontId="5" fillId="0" borderId="88" xfId="0" applyNumberFormat="1" applyFont="1" applyBorder="1" applyAlignment="1">
      <alignment horizontal="right" vertical="center"/>
    </xf>
    <xf numFmtId="3" fontId="2" fillId="0" borderId="15" xfId="0" applyNumberFormat="1" applyFont="1" applyBorder="1" applyAlignment="1">
      <alignment horizontal="right" vertical="center"/>
    </xf>
    <xf numFmtId="3" fontId="14" fillId="0" borderId="86" xfId="0" applyNumberFormat="1" applyFont="1" applyBorder="1" applyAlignment="1">
      <alignment horizontal="right" vertical="center"/>
    </xf>
    <xf numFmtId="3" fontId="5" fillId="0" borderId="10" xfId="0" applyNumberFormat="1" applyFont="1" applyBorder="1" applyAlignment="1">
      <alignment horizontal="right"/>
    </xf>
    <xf numFmtId="3" fontId="14" fillId="0" borderId="89" xfId="0" applyNumberFormat="1" applyFont="1" applyBorder="1" applyAlignment="1">
      <alignment horizontal="right" vertical="center"/>
    </xf>
    <xf numFmtId="3" fontId="2" fillId="0" borderId="13" xfId="0" applyNumberFormat="1" applyFont="1" applyBorder="1" applyAlignment="1">
      <alignment horizontal="right" vertical="center"/>
    </xf>
    <xf numFmtId="3" fontId="5" fillId="0" borderId="39" xfId="0" applyNumberFormat="1" applyFont="1" applyBorder="1" applyAlignment="1">
      <alignment horizontal="right" vertical="center"/>
    </xf>
    <xf numFmtId="3" fontId="5" fillId="0" borderId="13" xfId="0" applyNumberFormat="1" applyFont="1" applyBorder="1" applyAlignment="1">
      <alignment horizontal="right" vertical="center"/>
    </xf>
    <xf numFmtId="4" fontId="5" fillId="0" borderId="22" xfId="0" applyNumberFormat="1" applyFont="1" applyBorder="1" applyAlignment="1">
      <alignment horizontal="right" vertical="center" wrapText="1"/>
    </xf>
    <xf numFmtId="4" fontId="2" fillId="0" borderId="51" xfId="0" applyNumberFormat="1" applyFont="1" applyBorder="1" applyAlignment="1">
      <alignment horizontal="right" vertical="center"/>
    </xf>
    <xf numFmtId="0" fontId="2" fillId="0" borderId="51" xfId="0" applyFont="1" applyBorder="1" applyAlignment="1">
      <alignment horizontal="right" vertical="center"/>
    </xf>
    <xf numFmtId="0" fontId="2" fillId="0" borderId="71" xfId="0" applyFont="1" applyBorder="1" applyAlignment="1">
      <alignment horizontal="right" vertical="center"/>
    </xf>
    <xf numFmtId="4" fontId="2" fillId="0" borderId="74" xfId="0" applyNumberFormat="1" applyFont="1" applyBorder="1" applyAlignment="1">
      <alignment horizontal="right" vertical="center"/>
    </xf>
    <xf numFmtId="0" fontId="2" fillId="0" borderId="51" xfId="0" applyFont="1" applyBorder="1" applyAlignment="1">
      <alignment horizontal="right"/>
    </xf>
    <xf numFmtId="4" fontId="2" fillId="0" borderId="51" xfId="0" applyNumberFormat="1" applyFont="1" applyBorder="1" applyAlignment="1">
      <alignment horizontal="right"/>
    </xf>
    <xf numFmtId="4" fontId="2" fillId="0" borderId="0" xfId="0" applyNumberFormat="1" applyFont="1" applyAlignment="1">
      <alignment horizontal="right" vertical="center"/>
    </xf>
    <xf numFmtId="0" fontId="2" fillId="0" borderId="71" xfId="0" applyFont="1" applyBorder="1" applyAlignment="1">
      <alignment horizontal="right"/>
    </xf>
    <xf numFmtId="0" fontId="2" fillId="0" borderId="74" xfId="0" applyFont="1" applyBorder="1" applyAlignment="1">
      <alignment horizontal="right"/>
    </xf>
    <xf numFmtId="4" fontId="2" fillId="0" borderId="74" xfId="0" applyNumberFormat="1" applyFont="1" applyBorder="1" applyAlignment="1">
      <alignment horizontal="right"/>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56" xfId="0" applyFont="1" applyFill="1" applyBorder="1" applyAlignment="1">
      <alignment horizontal="center" vertical="center" wrapText="1"/>
    </xf>
    <xf numFmtId="0" fontId="1" fillId="0" borderId="90" xfId="0" applyFont="1" applyFill="1" applyBorder="1" applyAlignment="1">
      <alignment horizontal="center" vertical="center" wrapText="1"/>
    </xf>
    <xf numFmtId="0" fontId="1" fillId="0" borderId="91"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8" fillId="0" borderId="0" xfId="0" applyFont="1" applyAlignment="1">
      <alignment horizontal="center"/>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13" xfId="0" applyFont="1" applyBorder="1" applyAlignment="1">
      <alignment horizontal="center" vertical="center" wrapText="1"/>
    </xf>
    <xf numFmtId="0" fontId="18" fillId="0" borderId="0" xfId="0" applyFont="1" applyBorder="1" applyAlignment="1">
      <alignment horizontal="center" vertical="center" wrapText="1"/>
    </xf>
    <xf numFmtId="3" fontId="5" fillId="0" borderId="52" xfId="0" applyNumberFormat="1" applyFont="1" applyFill="1" applyBorder="1" applyAlignment="1">
      <alignment horizontal="center" vertical="center" wrapText="1"/>
    </xf>
    <xf numFmtId="3" fontId="5" fillId="0" borderId="53" xfId="0" applyNumberFormat="1" applyFont="1" applyFill="1" applyBorder="1" applyAlignment="1">
      <alignment horizontal="center" vertical="center" wrapText="1"/>
    </xf>
    <xf numFmtId="3" fontId="5" fillId="0" borderId="92" xfId="0" applyNumberFormat="1" applyFont="1" applyFill="1" applyBorder="1" applyAlignment="1">
      <alignment horizontal="center" vertical="center" wrapText="1"/>
    </xf>
    <xf numFmtId="3" fontId="5" fillId="0" borderId="82" xfId="0" applyNumberFormat="1" applyFont="1" applyFill="1" applyBorder="1" applyAlignment="1">
      <alignment horizontal="center" vertical="center" wrapText="1"/>
    </xf>
    <xf numFmtId="0" fontId="5" fillId="0" borderId="91" xfId="0" applyFont="1" applyBorder="1" applyAlignment="1">
      <alignment horizontal="center" vertical="center" wrapText="1"/>
    </xf>
    <xf numFmtId="0" fontId="5" fillId="0" borderId="8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85" xfId="0" applyNumberFormat="1" applyFont="1" applyFill="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18"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3" applyFont="1" applyBorder="1" applyAlignment="1">
      <alignment horizontal="center" vertical="center" wrapText="1"/>
      <protection/>
    </xf>
    <xf numFmtId="0" fontId="5" fillId="0" borderId="12" xfId="53" applyFont="1" applyBorder="1" applyAlignment="1">
      <alignment horizontal="center" vertical="center" wrapText="1"/>
      <protection/>
    </xf>
    <xf numFmtId="0" fontId="5" fillId="0" borderId="24"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1" fillId="0" borderId="92"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1" fillId="0" borderId="9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9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1" fillId="0" borderId="0" xfId="0" applyFont="1" applyAlignment="1">
      <alignment horizontal="center"/>
    </xf>
    <xf numFmtId="0" fontId="1" fillId="0" borderId="51" xfId="0" applyFont="1" applyBorder="1" applyAlignment="1">
      <alignment horizontal="center" vertical="center" wrapText="1"/>
    </xf>
    <xf numFmtId="0" fontId="1" fillId="0" borderId="51"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5" fillId="0" borderId="0" xfId="0" applyFont="1" applyBorder="1" applyAlignment="1">
      <alignment horizontal="center"/>
    </xf>
    <xf numFmtId="0" fontId="2" fillId="0" borderId="54" xfId="0" applyFont="1" applyBorder="1" applyAlignment="1">
      <alignment horizontal="center" vertical="center"/>
    </xf>
    <xf numFmtId="0" fontId="2" fillId="0" borderId="9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1" fillId="0" borderId="93" xfId="0" applyFont="1" applyFill="1" applyBorder="1" applyAlignment="1">
      <alignment horizontal="center" vertical="center" wrapText="1"/>
    </xf>
    <xf numFmtId="0" fontId="1" fillId="0" borderId="90"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2" fillId="0" borderId="19"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left"/>
    </xf>
    <xf numFmtId="0" fontId="16" fillId="0" borderId="0" xfId="0" applyFont="1" applyAlignment="1">
      <alignment horizontal="center" wrapText="1"/>
    </xf>
    <xf numFmtId="2" fontId="1" fillId="0" borderId="96"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94" xfId="0" applyNumberFormat="1" applyFont="1" applyBorder="1" applyAlignment="1">
      <alignment horizontal="center" vertical="center" wrapText="1"/>
    </xf>
    <xf numFmtId="2" fontId="1" fillId="0" borderId="49"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1" fillId="0" borderId="0" xfId="0" applyFont="1" applyAlignment="1">
      <alignment horizontal="right"/>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92" xfId="0" applyFont="1" applyBorder="1" applyAlignment="1">
      <alignment horizontal="center" vertical="center" wrapText="1"/>
    </xf>
    <xf numFmtId="0" fontId="13" fillId="0" borderId="85" xfId="0" applyFont="1" applyBorder="1" applyAlignment="1">
      <alignment horizontal="center" vertical="center" wrapText="1"/>
    </xf>
    <xf numFmtId="0" fontId="16" fillId="0" borderId="0" xfId="0" applyFont="1" applyAlignment="1">
      <alignment horizontal="center"/>
    </xf>
    <xf numFmtId="0" fontId="13" fillId="0" borderId="24"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3" fillId="0" borderId="56"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68" fillId="0" borderId="54" xfId="0" applyFont="1" applyBorder="1" applyAlignment="1">
      <alignment horizontal="center" vertical="center" wrapText="1"/>
    </xf>
    <xf numFmtId="0" fontId="68" fillId="0" borderId="95" xfId="0" applyFont="1" applyBorder="1" applyAlignment="1">
      <alignment horizontal="center" vertical="center" wrapText="1"/>
    </xf>
    <xf numFmtId="0" fontId="68" fillId="0" borderId="16" xfId="0" applyFont="1" applyBorder="1" applyAlignment="1">
      <alignment horizontal="center" vertical="center" wrapText="1"/>
    </xf>
    <xf numFmtId="0" fontId="1" fillId="0" borderId="0" xfId="0" applyFont="1" applyBorder="1" applyAlignment="1">
      <alignment horizontal="center"/>
    </xf>
    <xf numFmtId="0" fontId="1" fillId="0" borderId="97" xfId="0" applyFont="1" applyBorder="1" applyAlignment="1">
      <alignment horizontal="center" wrapText="1" shrinkToFit="1"/>
    </xf>
    <xf numFmtId="0" fontId="1" fillId="0" borderId="98" xfId="0" applyFont="1" applyBorder="1" applyAlignment="1">
      <alignment horizontal="center" wrapText="1" shrinkToFit="1"/>
    </xf>
    <xf numFmtId="0" fontId="1" fillId="0" borderId="99" xfId="0" applyFont="1" applyBorder="1" applyAlignment="1">
      <alignment horizontal="center" vertical="center" wrapText="1" shrinkToFit="1"/>
    </xf>
    <xf numFmtId="0" fontId="1" fillId="0" borderId="58" xfId="0" applyFont="1" applyBorder="1" applyAlignment="1">
      <alignment horizontal="center" vertical="center" wrapText="1" shrinkToFit="1"/>
    </xf>
    <xf numFmtId="0" fontId="1" fillId="0" borderId="99" xfId="0" applyFont="1" applyBorder="1" applyAlignment="1">
      <alignment horizontal="center" vertical="center"/>
    </xf>
    <xf numFmtId="0" fontId="1" fillId="0" borderId="58" xfId="0" applyFont="1" applyBorder="1" applyAlignment="1">
      <alignment horizontal="center" vertical="center"/>
    </xf>
    <xf numFmtId="0" fontId="1" fillId="0" borderId="99"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9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2" fillId="0" borderId="0" xfId="0" applyFont="1" applyBorder="1" applyAlignment="1">
      <alignment horizontal="left" vertical="center"/>
    </xf>
    <xf numFmtId="0" fontId="22" fillId="0" borderId="0" xfId="0" applyFont="1" applyAlignment="1">
      <alignment horizontal="center"/>
    </xf>
    <xf numFmtId="0" fontId="12" fillId="0" borderId="7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81" xfId="0" applyFont="1" applyBorder="1" applyAlignment="1">
      <alignment horizontal="center" vertical="center"/>
    </xf>
    <xf numFmtId="0" fontId="12" fillId="0" borderId="49" xfId="0" applyFont="1" applyBorder="1" applyAlignment="1">
      <alignment horizontal="center" vertical="center"/>
    </xf>
    <xf numFmtId="0" fontId="12" fillId="0" borderId="100" xfId="0" applyFont="1" applyBorder="1" applyAlignment="1">
      <alignment horizontal="center" vertical="center"/>
    </xf>
    <xf numFmtId="0" fontId="12" fillId="0" borderId="79" xfId="0" applyFont="1" applyBorder="1" applyAlignment="1">
      <alignment horizontal="center" vertical="center"/>
    </xf>
    <xf numFmtId="0" fontId="12" fillId="0" borderId="40" xfId="0" applyFont="1" applyBorder="1" applyAlignment="1">
      <alignment horizontal="center" vertical="center"/>
    </xf>
    <xf numFmtId="0" fontId="71" fillId="0" borderId="101" xfId="0" applyFont="1" applyBorder="1" applyAlignment="1">
      <alignment horizontal="right" vertical="center"/>
    </xf>
    <xf numFmtId="0" fontId="71" fillId="0" borderId="41" xfId="0" applyFont="1" applyBorder="1" applyAlignment="1">
      <alignment horizontal="right" vertical="center"/>
    </xf>
    <xf numFmtId="0" fontId="75" fillId="0" borderId="0" xfId="0" applyFont="1" applyAlignment="1">
      <alignment horizontal="center"/>
    </xf>
    <xf numFmtId="0" fontId="71" fillId="0" borderId="102" xfId="0" applyFont="1" applyBorder="1" applyAlignment="1">
      <alignment horizontal="right"/>
    </xf>
    <xf numFmtId="0" fontId="71" fillId="0" borderId="103" xfId="0" applyFont="1" applyBorder="1" applyAlignment="1">
      <alignment horizontal="right"/>
    </xf>
    <xf numFmtId="0" fontId="24" fillId="33" borderId="81" xfId="0" applyFont="1" applyFill="1" applyBorder="1" applyAlignment="1" applyProtection="1">
      <alignment horizontal="center" vertical="center" wrapText="1"/>
      <protection/>
    </xf>
    <xf numFmtId="0" fontId="24" fillId="33" borderId="40" xfId="0" applyFont="1" applyFill="1" applyBorder="1" applyAlignment="1" applyProtection="1">
      <alignment horizontal="center" vertical="center" wrapText="1"/>
      <protection/>
    </xf>
    <xf numFmtId="49" fontId="15" fillId="33" borderId="94" xfId="0" applyNumberFormat="1" applyFont="1" applyFill="1" applyBorder="1" applyAlignment="1" applyProtection="1">
      <alignment horizontal="center" vertical="center" wrapText="1"/>
      <protection/>
    </xf>
    <xf numFmtId="49" fontId="15" fillId="33" borderId="50" xfId="0" applyNumberFormat="1" applyFont="1" applyFill="1" applyBorder="1" applyAlignment="1" applyProtection="1">
      <alignment horizontal="center" vertical="center" wrapText="1"/>
      <protection/>
    </xf>
    <xf numFmtId="0" fontId="71" fillId="33" borderId="104" xfId="0" applyFont="1" applyFill="1" applyBorder="1" applyAlignment="1">
      <alignment horizontal="center"/>
    </xf>
    <xf numFmtId="0" fontId="71" fillId="33" borderId="45" xfId="0" applyFont="1" applyFill="1" applyBorder="1" applyAlignment="1">
      <alignment horizontal="center"/>
    </xf>
    <xf numFmtId="0" fontId="71" fillId="33" borderId="93" xfId="0" applyFont="1" applyFill="1" applyBorder="1" applyAlignment="1">
      <alignment horizontal="center"/>
    </xf>
    <xf numFmtId="0" fontId="71" fillId="33" borderId="44" xfId="0" applyFont="1" applyFill="1" applyBorder="1" applyAlignment="1">
      <alignment horizontal="center"/>
    </xf>
    <xf numFmtId="0" fontId="71" fillId="33" borderId="90" xfId="0" applyFont="1" applyFill="1" applyBorder="1" applyAlignment="1">
      <alignment horizontal="center"/>
    </xf>
    <xf numFmtId="0" fontId="71" fillId="33" borderId="96" xfId="0" applyFont="1" applyFill="1" applyBorder="1" applyAlignment="1">
      <alignment horizontal="center"/>
    </xf>
    <xf numFmtId="0" fontId="71" fillId="33" borderId="94" xfId="0" applyFont="1" applyFill="1" applyBorder="1" applyAlignment="1">
      <alignment horizontal="center"/>
    </xf>
    <xf numFmtId="0" fontId="71" fillId="33" borderId="26" xfId="0" applyFont="1" applyFill="1" applyBorder="1" applyAlignment="1">
      <alignment horizontal="center"/>
    </xf>
    <xf numFmtId="0" fontId="21" fillId="0" borderId="24" xfId="53" applyFont="1" applyBorder="1" applyAlignment="1">
      <alignment horizontal="center" vertical="center" wrapText="1"/>
      <protection/>
    </xf>
    <xf numFmtId="0" fontId="21" fillId="0" borderId="13" xfId="53" applyFont="1" applyBorder="1" applyAlignment="1">
      <alignment horizontal="center" vertical="center" wrapText="1"/>
      <protection/>
    </xf>
    <xf numFmtId="0" fontId="14" fillId="0" borderId="24"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91" xfId="53" applyFont="1" applyBorder="1" applyAlignment="1">
      <alignment horizontal="center" vertical="center" wrapText="1"/>
      <protection/>
    </xf>
    <xf numFmtId="0" fontId="14" fillId="0" borderId="84" xfId="53" applyFont="1" applyBorder="1" applyAlignment="1">
      <alignment horizontal="center" vertical="center" wrapText="1"/>
      <protection/>
    </xf>
    <xf numFmtId="0" fontId="1" fillId="0" borderId="0" xfId="53" applyFont="1" applyAlignment="1">
      <alignment horizontal="center" vertical="center" wrapText="1"/>
      <protection/>
    </xf>
    <xf numFmtId="0" fontId="14" fillId="0" borderId="0" xfId="53" applyFont="1" applyAlignment="1">
      <alignment horizontal="center"/>
      <protection/>
    </xf>
    <xf numFmtId="0" fontId="14" fillId="0" borderId="33" xfId="53" applyFont="1" applyBorder="1" applyAlignment="1">
      <alignment horizontal="left" vertical="center" wrapText="1"/>
      <protection/>
    </xf>
    <xf numFmtId="0" fontId="14" fillId="0" borderId="15" xfId="53" applyFont="1" applyBorder="1" applyAlignment="1">
      <alignment horizontal="left" vertical="center" wrapText="1"/>
      <protection/>
    </xf>
    <xf numFmtId="0" fontId="14" fillId="0" borderId="10" xfId="53" applyFont="1" applyBorder="1" applyAlignment="1">
      <alignment horizontal="center" vertical="center" wrapText="1"/>
      <protection/>
    </xf>
    <xf numFmtId="3" fontId="28" fillId="32" borderId="10" xfId="53" applyNumberFormat="1" applyFont="1" applyFill="1" applyBorder="1" applyAlignment="1">
      <alignment vertical="center" wrapText="1"/>
      <protection/>
    </xf>
    <xf numFmtId="3" fontId="28" fillId="32" borderId="14" xfId="53" applyNumberFormat="1" applyFont="1" applyFill="1" applyBorder="1" applyAlignment="1">
      <alignment vertical="center" wrapText="1"/>
      <protection/>
    </xf>
    <xf numFmtId="0" fontId="13" fillId="35" borderId="10" xfId="53" applyFont="1" applyFill="1" applyBorder="1" applyAlignment="1">
      <alignment vertical="center" wrapText="1"/>
      <protection/>
    </xf>
    <xf numFmtId="0" fontId="13" fillId="35" borderId="10" xfId="53" applyFont="1" applyFill="1" applyBorder="1" applyAlignment="1">
      <alignment horizontal="center" vertical="center" wrapText="1"/>
      <protection/>
    </xf>
    <xf numFmtId="3" fontId="28" fillId="36" borderId="33" xfId="53" applyNumberFormat="1" applyFont="1" applyFill="1" applyBorder="1" applyAlignment="1">
      <alignment horizontal="right" vertical="center" wrapText="1"/>
      <protection/>
    </xf>
    <xf numFmtId="3" fontId="28" fillId="36" borderId="15" xfId="53" applyNumberFormat="1" applyFont="1" applyFill="1" applyBorder="1" applyAlignment="1">
      <alignment horizontal="right" vertical="center" wrapText="1"/>
      <protection/>
    </xf>
    <xf numFmtId="3" fontId="28" fillId="36" borderId="10" xfId="53" applyNumberFormat="1" applyFont="1" applyFill="1" applyBorder="1" applyAlignment="1">
      <alignment vertical="center" wrapText="1"/>
      <protection/>
    </xf>
    <xf numFmtId="3" fontId="28" fillId="36" borderId="20" xfId="53" applyNumberFormat="1" applyFont="1" applyFill="1" applyBorder="1" applyAlignment="1">
      <alignment horizontal="right" vertical="center" wrapText="1"/>
      <protection/>
    </xf>
    <xf numFmtId="3" fontId="28" fillId="36" borderId="18" xfId="53" applyNumberFormat="1" applyFont="1" applyFill="1" applyBorder="1" applyAlignment="1">
      <alignment horizontal="right" vertical="center" wrapText="1"/>
      <protection/>
    </xf>
    <xf numFmtId="0" fontId="14" fillId="0" borderId="23" xfId="53" applyFont="1" applyBorder="1" applyAlignment="1">
      <alignment horizontal="center" vertical="center" wrapText="1"/>
      <protection/>
    </xf>
    <xf numFmtId="0" fontId="14" fillId="0" borderId="12" xfId="53" applyFont="1" applyBorder="1" applyAlignment="1">
      <alignment horizontal="center" vertical="center" wrapText="1"/>
      <protection/>
    </xf>
    <xf numFmtId="0" fontId="21" fillId="35" borderId="19" xfId="53" applyFont="1" applyFill="1" applyBorder="1" applyAlignment="1">
      <alignment horizontal="left" vertical="center" wrapText="1"/>
      <protection/>
    </xf>
    <xf numFmtId="0" fontId="21" fillId="35" borderId="16" xfId="53" applyFont="1" applyFill="1" applyBorder="1" applyAlignment="1">
      <alignment horizontal="left" vertical="center" wrapText="1"/>
      <protection/>
    </xf>
    <xf numFmtId="0" fontId="21" fillId="0" borderId="11" xfId="53" applyFont="1" applyBorder="1" applyAlignment="1">
      <alignment vertical="center" wrapText="1"/>
      <protection/>
    </xf>
    <xf numFmtId="0" fontId="14" fillId="0" borderId="0" xfId="53" applyFont="1" applyAlignment="1">
      <alignment horizontal="left" wrapText="1"/>
      <protection/>
    </xf>
    <xf numFmtId="3" fontId="13" fillId="0" borderId="10" xfId="53" applyNumberFormat="1" applyFont="1" applyBorder="1" applyAlignment="1">
      <alignment vertical="center" wrapText="1"/>
      <protection/>
    </xf>
    <xf numFmtId="3" fontId="28" fillId="0" borderId="10" xfId="53" applyNumberFormat="1" applyFont="1" applyBorder="1" applyAlignment="1">
      <alignment vertical="center" wrapText="1"/>
      <protection/>
    </xf>
    <xf numFmtId="3" fontId="28" fillId="0" borderId="14" xfId="53" applyNumberFormat="1" applyFont="1" applyBorder="1" applyAlignment="1">
      <alignment vertical="center" wrapText="1"/>
      <protection/>
    </xf>
  </cellXfs>
  <cellStyles count="50">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obro" xfId="41"/>
    <cellStyle name="Hyperlink" xfId="42"/>
    <cellStyle name="Followed Hyperlink" xfId="43"/>
    <cellStyle name="Izlaz" xfId="44"/>
    <cellStyle name="Izračunavanje" xfId="45"/>
    <cellStyle name="Loše" xfId="46"/>
    <cellStyle name="Naslov" xfId="47"/>
    <cellStyle name="Naslov 1" xfId="48"/>
    <cellStyle name="Naslov 2" xfId="49"/>
    <cellStyle name="Naslov 3" xfId="50"/>
    <cellStyle name="Naslov 4" xfId="51"/>
    <cellStyle name="Neutralno" xfId="52"/>
    <cellStyle name="Normal 2" xfId="53"/>
    <cellStyle name="Povezana ćelija" xfId="54"/>
    <cellStyle name="Percent" xfId="55"/>
    <cellStyle name="Tekst objašnjenja" xfId="56"/>
    <cellStyle name="Tekst upozorenja" xfId="57"/>
    <cellStyle name="Ukupno"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pageSetUpPr fitToPage="1"/>
  </sheetPr>
  <dimension ref="B2:I90"/>
  <sheetViews>
    <sheetView zoomScale="55" zoomScaleNormal="55" workbookViewId="0" topLeftCell="A1">
      <selection activeCell="N14" sqref="N14"/>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2.421875" style="2" customWidth="1"/>
    <col min="11" max="11" width="14.421875" style="2" customWidth="1"/>
    <col min="12" max="12" width="11.7109375" style="2" customWidth="1"/>
    <col min="13" max="13" width="12.00390625" style="2" customWidth="1"/>
    <col min="14" max="14" width="14.8515625" style="2" customWidth="1"/>
    <col min="15" max="15" width="9.140625" style="2" customWidth="1"/>
    <col min="16" max="16" width="12.28125" style="2" customWidth="1"/>
    <col min="17" max="17" width="13.421875" style="2" customWidth="1"/>
    <col min="18" max="16384" width="9.140625" style="2" customWidth="1"/>
  </cols>
  <sheetData>
    <row r="1" ht="24" customHeight="1"/>
    <row r="2" ht="24" customHeight="1">
      <c r="I2" s="16" t="s">
        <v>571</v>
      </c>
    </row>
    <row r="3" ht="15.75">
      <c r="B3" s="1" t="s">
        <v>680</v>
      </c>
    </row>
    <row r="4" ht="15.75">
      <c r="B4" s="1" t="s">
        <v>681</v>
      </c>
    </row>
    <row r="5" ht="15.75">
      <c r="B5" s="1"/>
    </row>
    <row r="6" spans="3:9" ht="27">
      <c r="C6" s="609" t="s">
        <v>839</v>
      </c>
      <c r="D6" s="609"/>
      <c r="E6" s="609"/>
      <c r="F6" s="609"/>
      <c r="G6" s="609"/>
      <c r="H6" s="609"/>
      <c r="I6" s="609"/>
    </row>
    <row r="7" spans="6:7" ht="15.75" customHeight="1" hidden="1">
      <c r="F7" s="4"/>
      <c r="G7" s="4"/>
    </row>
    <row r="8" ht="15.75" customHeight="1" hidden="1"/>
    <row r="9" ht="24" thickBot="1">
      <c r="I9" s="147" t="s">
        <v>258</v>
      </c>
    </row>
    <row r="10" spans="2:9" ht="44.25" customHeight="1">
      <c r="B10" s="603" t="s">
        <v>88</v>
      </c>
      <c r="C10" s="610" t="s">
        <v>0</v>
      </c>
      <c r="D10" s="610" t="s">
        <v>98</v>
      </c>
      <c r="E10" s="612" t="s">
        <v>801</v>
      </c>
      <c r="F10" s="612" t="s">
        <v>802</v>
      </c>
      <c r="G10" s="605" t="s">
        <v>840</v>
      </c>
      <c r="H10" s="606"/>
      <c r="I10" s="607" t="s">
        <v>841</v>
      </c>
    </row>
    <row r="11" spans="2:9" ht="38.25" customHeight="1" thickBot="1">
      <c r="B11" s="604"/>
      <c r="C11" s="611"/>
      <c r="D11" s="614"/>
      <c r="E11" s="613"/>
      <c r="F11" s="613"/>
      <c r="G11" s="162" t="s">
        <v>1</v>
      </c>
      <c r="H11" s="163" t="s">
        <v>66</v>
      </c>
      <c r="I11" s="608"/>
    </row>
    <row r="12" spans="2:9" s="41" customFormat="1" ht="21" customHeight="1">
      <c r="B12" s="161">
        <v>1</v>
      </c>
      <c r="C12" s="160">
        <v>2</v>
      </c>
      <c r="D12" s="160">
        <v>3</v>
      </c>
      <c r="E12" s="160">
        <v>4</v>
      </c>
      <c r="F12" s="160">
        <v>5</v>
      </c>
      <c r="G12" s="160">
        <v>6</v>
      </c>
      <c r="H12" s="160">
        <v>7</v>
      </c>
      <c r="I12" s="159">
        <v>8</v>
      </c>
    </row>
    <row r="13" spans="2:9" s="55" customFormat="1" ht="34.5" customHeight="1">
      <c r="B13" s="86"/>
      <c r="C13" s="143" t="s">
        <v>177</v>
      </c>
      <c r="D13" s="87"/>
      <c r="E13" s="243"/>
      <c r="F13" s="243"/>
      <c r="G13" s="243"/>
      <c r="H13" s="243"/>
      <c r="I13" s="237"/>
    </row>
    <row r="14" spans="2:9" s="56" customFormat="1" ht="34.5" customHeight="1">
      <c r="B14" s="191" t="s">
        <v>178</v>
      </c>
      <c r="C14" s="192" t="s">
        <v>179</v>
      </c>
      <c r="D14" s="193">
        <v>1001</v>
      </c>
      <c r="E14" s="528">
        <f>+E15+E22+E29+E30</f>
        <v>492813</v>
      </c>
      <c r="F14" s="398">
        <f>+F15+F22+F29+F30</f>
        <v>528114</v>
      </c>
      <c r="G14" s="529">
        <f>+G15+G22+G29+G30</f>
        <v>274650</v>
      </c>
      <c r="H14" s="530">
        <f>+H15+H22+H29+H30</f>
        <v>255060</v>
      </c>
      <c r="I14" s="531">
        <f>SUM(H14/G14*100)</f>
        <v>92.86728563626434</v>
      </c>
    </row>
    <row r="15" spans="2:9" s="55" customFormat="1" ht="34.5" customHeight="1">
      <c r="B15" s="86">
        <v>60</v>
      </c>
      <c r="C15" s="143" t="s">
        <v>180</v>
      </c>
      <c r="D15" s="87">
        <v>1002</v>
      </c>
      <c r="E15" s="528">
        <f>+E16+E17+E18+E19+E20+E21</f>
        <v>4250</v>
      </c>
      <c r="F15" s="398">
        <f>+F16+F17+F18+F19+F20+F21</f>
        <v>4700</v>
      </c>
      <c r="G15" s="529">
        <f>+G16+G17+G18+G19+G20+G21</f>
        <v>2350</v>
      </c>
      <c r="H15" s="532">
        <f>+H16+H17+H18+H19+H20+H21</f>
        <v>1887</v>
      </c>
      <c r="I15" s="531">
        <f>SUM(H15/G15*100)</f>
        <v>80.29787234042554</v>
      </c>
    </row>
    <row r="16" spans="2:9" s="55" customFormat="1" ht="34.5" customHeight="1">
      <c r="B16" s="88">
        <v>600</v>
      </c>
      <c r="C16" s="144" t="s">
        <v>181</v>
      </c>
      <c r="D16" s="89">
        <v>1003</v>
      </c>
      <c r="E16" s="528"/>
      <c r="F16" s="398"/>
      <c r="G16" s="529"/>
      <c r="H16" s="532"/>
      <c r="I16" s="531"/>
    </row>
    <row r="17" spans="2:9" s="55" customFormat="1" ht="34.5" customHeight="1">
      <c r="B17" s="88">
        <v>601</v>
      </c>
      <c r="C17" s="144" t="s">
        <v>182</v>
      </c>
      <c r="D17" s="89">
        <v>1004</v>
      </c>
      <c r="E17" s="528"/>
      <c r="F17" s="398"/>
      <c r="G17" s="529"/>
      <c r="H17" s="532"/>
      <c r="I17" s="531"/>
    </row>
    <row r="18" spans="2:9" s="55" customFormat="1" ht="34.5" customHeight="1">
      <c r="B18" s="88">
        <v>602</v>
      </c>
      <c r="C18" s="144" t="s">
        <v>183</v>
      </c>
      <c r="D18" s="89">
        <v>1005</v>
      </c>
      <c r="E18" s="528"/>
      <c r="F18" s="398"/>
      <c r="G18" s="529"/>
      <c r="H18" s="532"/>
      <c r="I18" s="531"/>
    </row>
    <row r="19" spans="2:9" s="55" customFormat="1" ht="34.5" customHeight="1">
      <c r="B19" s="88">
        <v>603</v>
      </c>
      <c r="C19" s="144" t="s">
        <v>184</v>
      </c>
      <c r="D19" s="89">
        <v>1006</v>
      </c>
      <c r="E19" s="528"/>
      <c r="F19" s="398"/>
      <c r="G19" s="529"/>
      <c r="H19" s="532"/>
      <c r="I19" s="531"/>
    </row>
    <row r="20" spans="2:9" s="55" customFormat="1" ht="34.5" customHeight="1">
      <c r="B20" s="88">
        <v>604</v>
      </c>
      <c r="C20" s="144" t="s">
        <v>185</v>
      </c>
      <c r="D20" s="89">
        <v>1007</v>
      </c>
      <c r="E20" s="528">
        <v>4250</v>
      </c>
      <c r="F20" s="398">
        <v>4700</v>
      </c>
      <c r="G20" s="529">
        <v>2350</v>
      </c>
      <c r="H20" s="532">
        <v>1887</v>
      </c>
      <c r="I20" s="531">
        <f>SUM(H20/G20*100)</f>
        <v>80.29787234042554</v>
      </c>
    </row>
    <row r="21" spans="2:9" s="55" customFormat="1" ht="34.5" customHeight="1">
      <c r="B21" s="88">
        <v>605</v>
      </c>
      <c r="C21" s="144" t="s">
        <v>186</v>
      </c>
      <c r="D21" s="89">
        <v>1008</v>
      </c>
      <c r="E21" s="528"/>
      <c r="F21" s="398"/>
      <c r="G21" s="529"/>
      <c r="H21" s="532"/>
      <c r="I21" s="531"/>
    </row>
    <row r="22" spans="2:9" s="55" customFormat="1" ht="34.5" customHeight="1">
      <c r="B22" s="86">
        <v>61</v>
      </c>
      <c r="C22" s="143" t="s">
        <v>187</v>
      </c>
      <c r="D22" s="87">
        <v>1009</v>
      </c>
      <c r="E22" s="528">
        <f>+E23+E24+E25+E26+E27+E28</f>
        <v>464794</v>
      </c>
      <c r="F22" s="398">
        <f>+F23+F24+F25+F26+F27+F28</f>
        <v>491030</v>
      </c>
      <c r="G22" s="529">
        <f>+G23+G24+G25+G26+G27+G28</f>
        <v>249108</v>
      </c>
      <c r="H22" s="532">
        <f>+H23+H24+H25+H26+H27+H28</f>
        <v>243405</v>
      </c>
      <c r="I22" s="531">
        <f>SUM(H22/G22*100)</f>
        <v>97.71063153331086</v>
      </c>
    </row>
    <row r="23" spans="2:9" s="55" customFormat="1" ht="34.5" customHeight="1">
      <c r="B23" s="88">
        <v>610</v>
      </c>
      <c r="C23" s="144" t="s">
        <v>188</v>
      </c>
      <c r="D23" s="89">
        <v>1010</v>
      </c>
      <c r="E23" s="528"/>
      <c r="F23" s="398"/>
      <c r="G23" s="529"/>
      <c r="H23" s="532"/>
      <c r="I23" s="531"/>
    </row>
    <row r="24" spans="2:9" s="55" customFormat="1" ht="34.5" customHeight="1">
      <c r="B24" s="88">
        <v>611</v>
      </c>
      <c r="C24" s="144" t="s">
        <v>189</v>
      </c>
      <c r="D24" s="89">
        <v>1011</v>
      </c>
      <c r="E24" s="528"/>
      <c r="F24" s="398"/>
      <c r="G24" s="529"/>
      <c r="H24" s="532"/>
      <c r="I24" s="531"/>
    </row>
    <row r="25" spans="2:9" s="55" customFormat="1" ht="34.5" customHeight="1">
      <c r="B25" s="88">
        <v>612</v>
      </c>
      <c r="C25" s="144" t="s">
        <v>190</v>
      </c>
      <c r="D25" s="89">
        <v>1012</v>
      </c>
      <c r="E25" s="528"/>
      <c r="F25" s="398"/>
      <c r="G25" s="529"/>
      <c r="H25" s="532"/>
      <c r="I25" s="531"/>
    </row>
    <row r="26" spans="2:9" s="55" customFormat="1" ht="34.5" customHeight="1">
      <c r="B26" s="88">
        <v>613</v>
      </c>
      <c r="C26" s="144" t="s">
        <v>191</v>
      </c>
      <c r="D26" s="89">
        <v>1013</v>
      </c>
      <c r="E26" s="528"/>
      <c r="F26" s="398"/>
      <c r="G26" s="529"/>
      <c r="H26" s="532"/>
      <c r="I26" s="531"/>
    </row>
    <row r="27" spans="2:9" s="55" customFormat="1" ht="34.5" customHeight="1">
      <c r="B27" s="88">
        <v>614</v>
      </c>
      <c r="C27" s="144" t="s">
        <v>192</v>
      </c>
      <c r="D27" s="89">
        <v>1014</v>
      </c>
      <c r="E27" s="528">
        <v>464794</v>
      </c>
      <c r="F27" s="398">
        <v>491030</v>
      </c>
      <c r="G27" s="529">
        <v>249108</v>
      </c>
      <c r="H27" s="532">
        <v>243405</v>
      </c>
      <c r="I27" s="531">
        <f>SUM(H27/G27*100)</f>
        <v>97.71063153331086</v>
      </c>
    </row>
    <row r="28" spans="2:9" s="55" customFormat="1" ht="34.5" customHeight="1">
      <c r="B28" s="88">
        <v>615</v>
      </c>
      <c r="C28" s="144" t="s">
        <v>193</v>
      </c>
      <c r="D28" s="89">
        <v>1015</v>
      </c>
      <c r="E28" s="528"/>
      <c r="F28" s="398"/>
      <c r="G28" s="529"/>
      <c r="H28" s="532"/>
      <c r="I28" s="531"/>
    </row>
    <row r="29" spans="2:9" s="55" customFormat="1" ht="34.5" customHeight="1">
      <c r="B29" s="88">
        <v>64</v>
      </c>
      <c r="C29" s="143" t="s">
        <v>194</v>
      </c>
      <c r="D29" s="87">
        <v>1016</v>
      </c>
      <c r="E29" s="528">
        <v>5548</v>
      </c>
      <c r="F29" s="398">
        <v>15884</v>
      </c>
      <c r="G29" s="529">
        <v>14942</v>
      </c>
      <c r="H29" s="532">
        <v>469</v>
      </c>
      <c r="I29" s="531">
        <f>SUM(H29/G29*100)</f>
        <v>3.1388033730424305</v>
      </c>
    </row>
    <row r="30" spans="2:9" s="55" customFormat="1" ht="34.5" customHeight="1">
      <c r="B30" s="88">
        <v>65</v>
      </c>
      <c r="C30" s="143" t="s">
        <v>195</v>
      </c>
      <c r="D30" s="89">
        <v>1017</v>
      </c>
      <c r="E30" s="528">
        <v>18221</v>
      </c>
      <c r="F30" s="398">
        <v>16500</v>
      </c>
      <c r="G30" s="529">
        <v>8250</v>
      </c>
      <c r="H30" s="532">
        <v>9299</v>
      </c>
      <c r="I30" s="531">
        <f>SUM(H30/G30*100)</f>
        <v>112.71515151515152</v>
      </c>
    </row>
    <row r="31" spans="2:9" s="55" customFormat="1" ht="34.5" customHeight="1">
      <c r="B31" s="86"/>
      <c r="C31" s="143" t="s">
        <v>196</v>
      </c>
      <c r="E31" s="528"/>
      <c r="F31" s="398"/>
      <c r="G31" s="529"/>
      <c r="H31" s="532"/>
      <c r="I31" s="531"/>
    </row>
    <row r="32" spans="2:9" s="55" customFormat="1" ht="39.75" customHeight="1">
      <c r="B32" s="191" t="s">
        <v>197</v>
      </c>
      <c r="C32" s="192" t="s">
        <v>198</v>
      </c>
      <c r="D32" s="193">
        <v>1018</v>
      </c>
      <c r="E32" s="528">
        <f>+E33-E34-E35+E37+E38+E39+E40+E41+E42+E43</f>
        <v>476143</v>
      </c>
      <c r="F32" s="398">
        <f>+F33-F34-F35+F36+F37+F38+F39+F40+F41+F42+F43</f>
        <v>516548</v>
      </c>
      <c r="G32" s="529">
        <f>+G33-G34-G35+G36+G37+G38+G39+G40+G41+G42+G43</f>
        <v>255679</v>
      </c>
      <c r="H32" s="533">
        <f>+H33-H34-H35+H36+H37+H38+H39+H40+H41+H42+H43</f>
        <v>238564</v>
      </c>
      <c r="I32" s="531">
        <f>SUM(H32/G32*100)</f>
        <v>93.30605955123417</v>
      </c>
    </row>
    <row r="33" spans="2:9" s="55" customFormat="1" ht="34.5" customHeight="1">
      <c r="B33" s="88">
        <v>50</v>
      </c>
      <c r="C33" s="144" t="s">
        <v>199</v>
      </c>
      <c r="D33" s="196">
        <v>1019</v>
      </c>
      <c r="E33" s="528">
        <v>705</v>
      </c>
      <c r="F33" s="398">
        <v>930</v>
      </c>
      <c r="G33" s="529">
        <v>378</v>
      </c>
      <c r="H33" s="532">
        <v>320</v>
      </c>
      <c r="I33" s="531">
        <f>SUM(H33/G33*100)</f>
        <v>84.65608465608466</v>
      </c>
    </row>
    <row r="34" spans="2:9" s="55" customFormat="1" ht="34.5" customHeight="1">
      <c r="B34" s="88">
        <v>62</v>
      </c>
      <c r="C34" s="144" t="s">
        <v>200</v>
      </c>
      <c r="D34" s="89">
        <v>1020</v>
      </c>
      <c r="E34" s="528"/>
      <c r="F34" s="398"/>
      <c r="G34" s="529"/>
      <c r="H34" s="532"/>
      <c r="I34" s="531"/>
    </row>
    <row r="35" spans="2:9" s="55" customFormat="1" ht="34.5" customHeight="1">
      <c r="B35" s="88">
        <v>630</v>
      </c>
      <c r="C35" s="144" t="s">
        <v>201</v>
      </c>
      <c r="D35" s="196">
        <v>1021</v>
      </c>
      <c r="E35" s="528"/>
      <c r="F35" s="398"/>
      <c r="G35" s="529"/>
      <c r="H35" s="532"/>
      <c r="I35" s="531"/>
    </row>
    <row r="36" spans="2:9" s="55" customFormat="1" ht="34.5" customHeight="1">
      <c r="B36" s="88">
        <v>631</v>
      </c>
      <c r="C36" s="144" t="s">
        <v>202</v>
      </c>
      <c r="D36" s="89">
        <v>1022</v>
      </c>
      <c r="E36" s="528"/>
      <c r="F36" s="398"/>
      <c r="G36" s="529"/>
      <c r="H36" s="532"/>
      <c r="I36" s="531"/>
    </row>
    <row r="37" spans="2:9" s="55" customFormat="1" ht="34.5" customHeight="1">
      <c r="B37" s="88" t="s">
        <v>203</v>
      </c>
      <c r="C37" s="144" t="s">
        <v>204</v>
      </c>
      <c r="D37" s="89">
        <v>1023</v>
      </c>
      <c r="E37" s="528">
        <v>54669</v>
      </c>
      <c r="F37" s="398">
        <v>51334</v>
      </c>
      <c r="G37" s="529">
        <v>24600</v>
      </c>
      <c r="H37" s="532">
        <v>19547</v>
      </c>
      <c r="I37" s="531">
        <f>SUM(H37/G37*100)</f>
        <v>79.45934959349593</v>
      </c>
    </row>
    <row r="38" spans="2:9" s="55" customFormat="1" ht="34.5" customHeight="1">
      <c r="B38" s="88">
        <v>513</v>
      </c>
      <c r="C38" s="144" t="s">
        <v>205</v>
      </c>
      <c r="D38" s="89">
        <v>1024</v>
      </c>
      <c r="E38" s="528">
        <v>42133</v>
      </c>
      <c r="F38" s="398">
        <v>42900</v>
      </c>
      <c r="G38" s="529">
        <v>21450</v>
      </c>
      <c r="H38" s="532">
        <v>18195</v>
      </c>
      <c r="I38" s="531">
        <f>SUM(H38/G38*100)</f>
        <v>84.82517482517483</v>
      </c>
    </row>
    <row r="39" spans="2:9" s="55" customFormat="1" ht="34.5" customHeight="1">
      <c r="B39" s="88">
        <v>52</v>
      </c>
      <c r="C39" s="144" t="s">
        <v>206</v>
      </c>
      <c r="D39" s="89">
        <v>1025</v>
      </c>
      <c r="E39" s="528">
        <v>228485</v>
      </c>
      <c r="F39" s="398">
        <v>287761</v>
      </c>
      <c r="G39" s="529">
        <v>144366</v>
      </c>
      <c r="H39" s="532">
        <v>133670</v>
      </c>
      <c r="I39" s="531">
        <f>SUM(H39/G39*100)</f>
        <v>92.59105329509718</v>
      </c>
    </row>
    <row r="40" spans="2:9" s="55" customFormat="1" ht="34.5" customHeight="1">
      <c r="B40" s="88">
        <v>53</v>
      </c>
      <c r="C40" s="144" t="s">
        <v>207</v>
      </c>
      <c r="D40" s="89">
        <v>1026</v>
      </c>
      <c r="E40" s="528">
        <v>47191</v>
      </c>
      <c r="F40" s="398">
        <v>54520</v>
      </c>
      <c r="G40" s="529">
        <v>27260</v>
      </c>
      <c r="H40" s="532">
        <v>23850</v>
      </c>
      <c r="I40" s="531">
        <f>SUM(H40/G40*100)</f>
        <v>87.49082905355833</v>
      </c>
    </row>
    <row r="41" spans="2:9" s="55" customFormat="1" ht="34.5" customHeight="1">
      <c r="B41" s="88">
        <v>540</v>
      </c>
      <c r="C41" s="144" t="s">
        <v>208</v>
      </c>
      <c r="D41" s="89">
        <v>1027</v>
      </c>
      <c r="E41" s="528">
        <v>54060</v>
      </c>
      <c r="F41" s="398">
        <v>40000</v>
      </c>
      <c r="G41" s="529">
        <v>20000</v>
      </c>
      <c r="H41" s="532">
        <v>28646</v>
      </c>
      <c r="I41" s="531">
        <f>SUM(H41/G41*100)</f>
        <v>143.23</v>
      </c>
    </row>
    <row r="42" spans="2:9" s="55" customFormat="1" ht="34.5" customHeight="1">
      <c r="B42" s="88" t="s">
        <v>209</v>
      </c>
      <c r="C42" s="144" t="s">
        <v>210</v>
      </c>
      <c r="D42" s="89">
        <v>1028</v>
      </c>
      <c r="E42" s="528">
        <v>10525</v>
      </c>
      <c r="F42" s="398">
        <v>1662</v>
      </c>
      <c r="G42" s="529"/>
      <c r="H42" s="243"/>
      <c r="I42" s="531"/>
    </row>
    <row r="43" spans="2:9" s="57" customFormat="1" ht="34.5" customHeight="1">
      <c r="B43" s="88">
        <v>55</v>
      </c>
      <c r="C43" s="144" t="s">
        <v>211</v>
      </c>
      <c r="D43" s="89">
        <v>1029</v>
      </c>
      <c r="E43" s="528">
        <v>38375</v>
      </c>
      <c r="F43" s="398">
        <v>37441</v>
      </c>
      <c r="G43" s="529">
        <v>17625</v>
      </c>
      <c r="H43" s="533">
        <v>14336</v>
      </c>
      <c r="I43" s="531">
        <f>SUM(H43/G43*100)</f>
        <v>81.33900709219859</v>
      </c>
    </row>
    <row r="44" spans="2:9" s="57" customFormat="1" ht="34.5" customHeight="1">
      <c r="B44" s="191"/>
      <c r="C44" s="192" t="s">
        <v>212</v>
      </c>
      <c r="D44" s="193">
        <v>1030</v>
      </c>
      <c r="E44" s="528">
        <f>+E14-E32</f>
        <v>16670</v>
      </c>
      <c r="F44" s="398">
        <f>+F14-F32</f>
        <v>11566</v>
      </c>
      <c r="G44" s="529">
        <f>+G14-G32</f>
        <v>18971</v>
      </c>
      <c r="H44" s="534">
        <f>+H14-H32</f>
        <v>16496</v>
      </c>
      <c r="I44" s="531">
        <f>SUM(H44/G44*100)</f>
        <v>86.95377154604395</v>
      </c>
    </row>
    <row r="45" spans="2:9" s="57" customFormat="1" ht="34.5" customHeight="1">
      <c r="B45" s="191"/>
      <c r="C45" s="192" t="s">
        <v>213</v>
      </c>
      <c r="D45" s="193">
        <v>1031</v>
      </c>
      <c r="E45" s="528"/>
      <c r="F45" s="398"/>
      <c r="G45" s="529"/>
      <c r="H45" s="535"/>
      <c r="I45" s="531"/>
    </row>
    <row r="46" spans="2:9" s="57" customFormat="1" ht="34.5" customHeight="1">
      <c r="B46" s="191">
        <v>66</v>
      </c>
      <c r="C46" s="192" t="s">
        <v>214</v>
      </c>
      <c r="D46" s="193">
        <v>1032</v>
      </c>
      <c r="E46" s="528">
        <f>+E47+E52+E53</f>
        <v>364</v>
      </c>
      <c r="F46" s="398">
        <f>+F47+F52+F53</f>
        <v>400</v>
      </c>
      <c r="G46" s="529">
        <f>+G47+G52+G53</f>
        <v>200</v>
      </c>
      <c r="H46" s="534">
        <f>+H47+H52+H53</f>
        <v>109</v>
      </c>
      <c r="I46" s="531">
        <f>SUM(H46/G46*100)</f>
        <v>54.50000000000001</v>
      </c>
    </row>
    <row r="47" spans="2:9" s="57" customFormat="1" ht="34.5" customHeight="1">
      <c r="B47" s="86" t="s">
        <v>215</v>
      </c>
      <c r="C47" s="143" t="s">
        <v>216</v>
      </c>
      <c r="D47" s="195">
        <v>1033</v>
      </c>
      <c r="E47" s="528"/>
      <c r="F47" s="398">
        <f>+F48+F49+F50+F51</f>
        <v>0</v>
      </c>
      <c r="G47" s="529">
        <f>+G48+G49+G50+G51</f>
        <v>0</v>
      </c>
      <c r="H47" s="533"/>
      <c r="I47" s="531"/>
    </row>
    <row r="48" spans="2:9" s="57" customFormat="1" ht="34.5" customHeight="1">
      <c r="B48" s="88">
        <v>660</v>
      </c>
      <c r="C48" s="144" t="s">
        <v>217</v>
      </c>
      <c r="D48" s="196">
        <v>1034</v>
      </c>
      <c r="E48" s="528"/>
      <c r="F48" s="398"/>
      <c r="G48" s="529"/>
      <c r="H48" s="533"/>
      <c r="I48" s="531"/>
    </row>
    <row r="49" spans="2:9" s="57" customFormat="1" ht="34.5" customHeight="1">
      <c r="B49" s="88">
        <v>661</v>
      </c>
      <c r="C49" s="144" t="s">
        <v>218</v>
      </c>
      <c r="D49" s="196">
        <v>1035</v>
      </c>
      <c r="E49" s="528"/>
      <c r="F49" s="398"/>
      <c r="G49" s="529"/>
      <c r="H49" s="533"/>
      <c r="I49" s="531"/>
    </row>
    <row r="50" spans="2:9" s="57" customFormat="1" ht="34.5" customHeight="1">
      <c r="B50" s="88">
        <v>665</v>
      </c>
      <c r="C50" s="144" t="s">
        <v>219</v>
      </c>
      <c r="D50" s="89">
        <v>1036</v>
      </c>
      <c r="E50" s="528"/>
      <c r="F50" s="398"/>
      <c r="G50" s="529"/>
      <c r="H50" s="533"/>
      <c r="I50" s="531"/>
    </row>
    <row r="51" spans="2:9" s="57" customFormat="1" ht="34.5" customHeight="1">
      <c r="B51" s="88">
        <v>669</v>
      </c>
      <c r="C51" s="144" t="s">
        <v>220</v>
      </c>
      <c r="D51" s="89">
        <v>1037</v>
      </c>
      <c r="E51" s="528"/>
      <c r="F51" s="398"/>
      <c r="G51" s="529"/>
      <c r="H51" s="533"/>
      <c r="I51" s="531"/>
    </row>
    <row r="52" spans="2:9" s="57" customFormat="1" ht="34.5" customHeight="1">
      <c r="B52" s="86">
        <v>662</v>
      </c>
      <c r="C52" s="143" t="s">
        <v>221</v>
      </c>
      <c r="D52" s="87">
        <v>1038</v>
      </c>
      <c r="E52" s="528">
        <v>341</v>
      </c>
      <c r="F52" s="398">
        <v>400</v>
      </c>
      <c r="G52" s="529">
        <v>200</v>
      </c>
      <c r="H52" s="533">
        <v>109</v>
      </c>
      <c r="I52" s="531">
        <f>SUM(H52/G52*100)</f>
        <v>54.50000000000001</v>
      </c>
    </row>
    <row r="53" spans="2:9" s="57" customFormat="1" ht="34.5" customHeight="1">
      <c r="B53" s="86" t="s">
        <v>222</v>
      </c>
      <c r="C53" s="143" t="s">
        <v>223</v>
      </c>
      <c r="D53" s="87">
        <v>1039</v>
      </c>
      <c r="E53" s="528">
        <v>23</v>
      </c>
      <c r="F53" s="398"/>
      <c r="G53" s="529"/>
      <c r="H53" s="243"/>
      <c r="I53" s="531"/>
    </row>
    <row r="54" spans="2:9" s="57" customFormat="1" ht="34.5" customHeight="1">
      <c r="B54" s="191">
        <v>56</v>
      </c>
      <c r="C54" s="192" t="s">
        <v>224</v>
      </c>
      <c r="D54" s="193">
        <v>1040</v>
      </c>
      <c r="E54" s="528">
        <f>+E55+E60+E61</f>
        <v>1594</v>
      </c>
      <c r="F54" s="398">
        <f>+F55+F60+F61</f>
        <v>4938</v>
      </c>
      <c r="G54" s="529">
        <f>+G55+G60+G61</f>
        <v>2464</v>
      </c>
      <c r="H54" s="534">
        <f>+H55+H60+H61</f>
        <v>563</v>
      </c>
      <c r="I54" s="531">
        <f>SUM(H54/G54*100)</f>
        <v>22.849025974025974</v>
      </c>
    </row>
    <row r="55" spans="2:9" ht="34.5" customHeight="1">
      <c r="B55" s="86" t="s">
        <v>225</v>
      </c>
      <c r="C55" s="143" t="s">
        <v>594</v>
      </c>
      <c r="D55" s="87">
        <v>1041</v>
      </c>
      <c r="E55" s="528"/>
      <c r="F55" s="398">
        <f>+F56+F57+F58+F59</f>
        <v>0</v>
      </c>
      <c r="G55" s="529">
        <f>+G56+G57+G58+G59</f>
        <v>0</v>
      </c>
      <c r="H55" s="533"/>
      <c r="I55" s="531"/>
    </row>
    <row r="56" spans="2:9" ht="34.5" customHeight="1">
      <c r="B56" s="88">
        <v>560</v>
      </c>
      <c r="C56" s="144" t="s">
        <v>226</v>
      </c>
      <c r="D56" s="196">
        <v>1042</v>
      </c>
      <c r="E56" s="528"/>
      <c r="F56" s="398"/>
      <c r="G56" s="529"/>
      <c r="H56" s="533"/>
      <c r="I56" s="531"/>
    </row>
    <row r="57" spans="2:9" ht="34.5" customHeight="1">
      <c r="B57" s="88">
        <v>561</v>
      </c>
      <c r="C57" s="144" t="s">
        <v>227</v>
      </c>
      <c r="D57" s="196">
        <v>1043</v>
      </c>
      <c r="E57" s="528"/>
      <c r="F57" s="398"/>
      <c r="G57" s="529"/>
      <c r="H57" s="533"/>
      <c r="I57" s="531"/>
    </row>
    <row r="58" spans="2:9" ht="34.5" customHeight="1">
      <c r="B58" s="88">
        <v>565</v>
      </c>
      <c r="C58" s="144" t="s">
        <v>228</v>
      </c>
      <c r="D58" s="196">
        <v>1044</v>
      </c>
      <c r="E58" s="528"/>
      <c r="F58" s="398"/>
      <c r="G58" s="529"/>
      <c r="H58" s="533"/>
      <c r="I58" s="531"/>
    </row>
    <row r="59" spans="2:9" ht="34.5" customHeight="1">
      <c r="B59" s="88" t="s">
        <v>229</v>
      </c>
      <c r="C59" s="144" t="s">
        <v>230</v>
      </c>
      <c r="D59" s="89">
        <v>1045</v>
      </c>
      <c r="E59" s="528"/>
      <c r="F59" s="398"/>
      <c r="G59" s="529"/>
      <c r="H59" s="533"/>
      <c r="I59" s="531"/>
    </row>
    <row r="60" spans="2:9" ht="34.5" customHeight="1">
      <c r="B60" s="88">
        <v>562</v>
      </c>
      <c r="C60" s="143" t="s">
        <v>231</v>
      </c>
      <c r="D60" s="87">
        <v>1046</v>
      </c>
      <c r="E60" s="528">
        <v>1592</v>
      </c>
      <c r="F60" s="398">
        <v>4928</v>
      </c>
      <c r="G60" s="529">
        <v>2464</v>
      </c>
      <c r="H60" s="533">
        <v>563</v>
      </c>
      <c r="I60" s="531">
        <f>SUM(H60/G60*100)</f>
        <v>22.849025974025974</v>
      </c>
    </row>
    <row r="61" spans="2:9" ht="34.5" customHeight="1">
      <c r="B61" s="86" t="s">
        <v>232</v>
      </c>
      <c r="C61" s="143" t="s">
        <v>233</v>
      </c>
      <c r="D61" s="87">
        <v>1047</v>
      </c>
      <c r="E61" s="528">
        <v>2</v>
      </c>
      <c r="F61" s="398">
        <v>10</v>
      </c>
      <c r="G61" s="529"/>
      <c r="H61" s="533"/>
      <c r="I61" s="531"/>
    </row>
    <row r="62" spans="2:9" ht="34.5" customHeight="1">
      <c r="B62" s="191"/>
      <c r="C62" s="192" t="s">
        <v>234</v>
      </c>
      <c r="D62" s="193">
        <v>1048</v>
      </c>
      <c r="E62" s="528"/>
      <c r="F62" s="398"/>
      <c r="G62" s="529"/>
      <c r="H62" s="534"/>
      <c r="I62" s="531"/>
    </row>
    <row r="63" spans="2:9" ht="34.5" customHeight="1">
      <c r="B63" s="191"/>
      <c r="C63" s="192" t="s">
        <v>235</v>
      </c>
      <c r="D63" s="193">
        <v>1049</v>
      </c>
      <c r="E63" s="528">
        <f>+E54-E46</f>
        <v>1230</v>
      </c>
      <c r="F63" s="398">
        <f>+F54-F46</f>
        <v>4538</v>
      </c>
      <c r="G63" s="529">
        <f>+G54-G46</f>
        <v>2264</v>
      </c>
      <c r="H63" s="533">
        <f>+H54-H46</f>
        <v>454</v>
      </c>
      <c r="I63" s="531">
        <f>SUM(H63/G63*100)</f>
        <v>20.053003533568905</v>
      </c>
    </row>
    <row r="64" spans="2:9" ht="34.5" customHeight="1">
      <c r="B64" s="88" t="s">
        <v>236</v>
      </c>
      <c r="C64" s="144" t="s">
        <v>237</v>
      </c>
      <c r="D64" s="89">
        <v>1050</v>
      </c>
      <c r="E64" s="528">
        <v>15968</v>
      </c>
      <c r="F64" s="398">
        <v>13500</v>
      </c>
      <c r="G64" s="529"/>
      <c r="H64" s="533"/>
      <c r="I64" s="531"/>
    </row>
    <row r="65" spans="2:9" ht="34.5" customHeight="1">
      <c r="B65" s="88" t="s">
        <v>238</v>
      </c>
      <c r="C65" s="144" t="s">
        <v>239</v>
      </c>
      <c r="D65" s="196">
        <v>1051</v>
      </c>
      <c r="E65" s="528">
        <v>18864</v>
      </c>
      <c r="F65" s="398">
        <v>18000</v>
      </c>
      <c r="G65" s="529"/>
      <c r="H65" s="533"/>
      <c r="I65" s="531"/>
    </row>
    <row r="66" spans="2:9" ht="34.5" customHeight="1">
      <c r="B66" s="191" t="s">
        <v>240</v>
      </c>
      <c r="C66" s="192" t="s">
        <v>241</v>
      </c>
      <c r="D66" s="193">
        <v>1052</v>
      </c>
      <c r="E66" s="528">
        <v>10755</v>
      </c>
      <c r="F66" s="398">
        <v>11500</v>
      </c>
      <c r="G66" s="529">
        <v>6000</v>
      </c>
      <c r="H66" s="534">
        <v>3342</v>
      </c>
      <c r="I66" s="531">
        <f>SUM(H66/G66*100)</f>
        <v>55.7</v>
      </c>
    </row>
    <row r="67" spans="2:9" ht="34.5" customHeight="1">
      <c r="B67" s="191" t="s">
        <v>242</v>
      </c>
      <c r="C67" s="192" t="s">
        <v>243</v>
      </c>
      <c r="D67" s="193">
        <v>1053</v>
      </c>
      <c r="E67" s="528">
        <v>15048</v>
      </c>
      <c r="F67" s="398">
        <v>13640</v>
      </c>
      <c r="G67" s="529">
        <v>5802</v>
      </c>
      <c r="H67" s="534">
        <v>3065</v>
      </c>
      <c r="I67" s="531">
        <f>SUM(H67/G67*100)</f>
        <v>52.82661151327128</v>
      </c>
    </row>
    <row r="68" spans="2:9" ht="34.5" customHeight="1">
      <c r="B68" s="197"/>
      <c r="C68" s="198" t="s">
        <v>244</v>
      </c>
      <c r="D68" s="196">
        <v>1054</v>
      </c>
      <c r="E68" s="528">
        <f>+E44-E45+E62-E63+E64-E65+E66-E67</f>
        <v>8251</v>
      </c>
      <c r="F68" s="398">
        <f>+F44-F45+F62-F63+F64-F65+F66-F67</f>
        <v>388</v>
      </c>
      <c r="G68" s="529">
        <f>+G44-G45+G62-G63+G64-G65+G66-G67</f>
        <v>16905</v>
      </c>
      <c r="H68" s="533">
        <f>+H44-H45+H62-H63+H64-H65+H66-H67</f>
        <v>16319</v>
      </c>
      <c r="I68" s="531">
        <f>SUM(H68/G68*100)</f>
        <v>96.53356994971902</v>
      </c>
    </row>
    <row r="69" spans="2:9" ht="34.5" customHeight="1">
      <c r="B69" s="197"/>
      <c r="C69" s="198" t="s">
        <v>245</v>
      </c>
      <c r="D69" s="196">
        <v>1055</v>
      </c>
      <c r="E69" s="528"/>
      <c r="F69" s="398"/>
      <c r="G69" s="529"/>
      <c r="H69" s="536"/>
      <c r="I69" s="531"/>
    </row>
    <row r="70" spans="2:9" ht="34.5" customHeight="1">
      <c r="B70" s="88" t="s">
        <v>138</v>
      </c>
      <c r="C70" s="144" t="s">
        <v>246</v>
      </c>
      <c r="D70" s="89">
        <v>1056</v>
      </c>
      <c r="E70" s="528"/>
      <c r="F70" s="398"/>
      <c r="G70" s="529"/>
      <c r="H70" s="533"/>
      <c r="I70" s="531"/>
    </row>
    <row r="71" spans="2:9" ht="34.5" customHeight="1">
      <c r="B71" s="88" t="s">
        <v>139</v>
      </c>
      <c r="C71" s="144" t="s">
        <v>247</v>
      </c>
      <c r="D71" s="196">
        <v>1057</v>
      </c>
      <c r="E71" s="528">
        <v>241</v>
      </c>
      <c r="F71" s="398"/>
      <c r="G71" s="529"/>
      <c r="H71" s="533"/>
      <c r="I71" s="531"/>
    </row>
    <row r="72" spans="2:9" ht="34.5" customHeight="1">
      <c r="B72" s="191"/>
      <c r="C72" s="192" t="s">
        <v>248</v>
      </c>
      <c r="D72" s="193">
        <v>1058</v>
      </c>
      <c r="E72" s="528">
        <f>+E68-E69+E70-E71</f>
        <v>8010</v>
      </c>
      <c r="F72" s="398">
        <f>+F68-F69+F70-F71</f>
        <v>388</v>
      </c>
      <c r="G72" s="529">
        <f>+G68-G69+G70-G71</f>
        <v>16905</v>
      </c>
      <c r="H72" s="533">
        <f>+H68-H69+H70-H71</f>
        <v>16319</v>
      </c>
      <c r="I72" s="531">
        <f>SUM(H72/G72*100)</f>
        <v>96.53356994971902</v>
      </c>
    </row>
    <row r="73" spans="2:9" ht="34.5" customHeight="1">
      <c r="B73" s="199"/>
      <c r="C73" s="194" t="s">
        <v>249</v>
      </c>
      <c r="D73" s="193">
        <v>1059</v>
      </c>
      <c r="E73" s="528"/>
      <c r="F73" s="398"/>
      <c r="G73" s="529"/>
      <c r="H73" s="534"/>
      <c r="I73" s="531"/>
    </row>
    <row r="74" spans="2:9" ht="34.5" customHeight="1">
      <c r="B74" s="88"/>
      <c r="C74" s="145" t="s">
        <v>250</v>
      </c>
      <c r="D74" s="89"/>
      <c r="E74" s="528"/>
      <c r="F74" s="398"/>
      <c r="G74" s="529"/>
      <c r="H74" s="533"/>
      <c r="I74" s="531"/>
    </row>
    <row r="75" spans="2:9" ht="34.5" customHeight="1">
      <c r="B75" s="88">
        <v>721</v>
      </c>
      <c r="C75" s="145" t="s">
        <v>251</v>
      </c>
      <c r="D75" s="89">
        <v>1060</v>
      </c>
      <c r="E75" s="528">
        <v>3935</v>
      </c>
      <c r="F75" s="398"/>
      <c r="G75" s="529"/>
      <c r="H75" s="533"/>
      <c r="I75" s="531"/>
    </row>
    <row r="76" spans="2:9" ht="34.5" customHeight="1">
      <c r="B76" s="88" t="s">
        <v>252</v>
      </c>
      <c r="C76" s="145" t="s">
        <v>253</v>
      </c>
      <c r="D76" s="196">
        <v>1061</v>
      </c>
      <c r="E76" s="528"/>
      <c r="F76" s="398"/>
      <c r="G76" s="529"/>
      <c r="H76" s="533"/>
      <c r="I76" s="531"/>
    </row>
    <row r="77" spans="2:9" ht="34.5" customHeight="1">
      <c r="B77" s="88" t="s">
        <v>252</v>
      </c>
      <c r="C77" s="145" t="s">
        <v>254</v>
      </c>
      <c r="D77" s="196">
        <v>1062</v>
      </c>
      <c r="E77" s="528">
        <v>2281</v>
      </c>
      <c r="F77" s="398"/>
      <c r="G77" s="529"/>
      <c r="H77" s="533"/>
      <c r="I77" s="531"/>
    </row>
    <row r="78" spans="2:9" ht="34.5" customHeight="1">
      <c r="B78" s="88">
        <v>723</v>
      </c>
      <c r="C78" s="145" t="s">
        <v>255</v>
      </c>
      <c r="D78" s="89">
        <v>1063</v>
      </c>
      <c r="E78" s="528"/>
      <c r="F78" s="398"/>
      <c r="G78" s="529"/>
      <c r="H78" s="533"/>
      <c r="I78" s="531"/>
    </row>
    <row r="79" spans="2:9" ht="34.5" customHeight="1">
      <c r="B79" s="191"/>
      <c r="C79" s="194" t="s">
        <v>595</v>
      </c>
      <c r="D79" s="193">
        <v>1064</v>
      </c>
      <c r="E79" s="528">
        <f>+E72-E73-E75-E76+E77-E78</f>
        <v>6356</v>
      </c>
      <c r="F79" s="398">
        <f>+F72-F73-F75-F76+F77-F78</f>
        <v>388</v>
      </c>
      <c r="G79" s="529">
        <f>+G72-G73-G75-G76+G77-G78</f>
        <v>16905</v>
      </c>
      <c r="H79" s="533">
        <f>+H72-H73-H75-H76+H77-H78</f>
        <v>16319</v>
      </c>
      <c r="I79" s="531">
        <f>SUM(H79/G79*100)</f>
        <v>96.53356994971902</v>
      </c>
    </row>
    <row r="80" spans="2:9" ht="34.5" customHeight="1">
      <c r="B80" s="199"/>
      <c r="C80" s="194" t="s">
        <v>596</v>
      </c>
      <c r="D80" s="193">
        <v>1065</v>
      </c>
      <c r="E80" s="528"/>
      <c r="F80" s="398"/>
      <c r="G80" s="529"/>
      <c r="H80" s="534"/>
      <c r="I80" s="531"/>
    </row>
    <row r="81" spans="2:9" ht="34.5" customHeight="1">
      <c r="B81" s="90"/>
      <c r="C81" s="145" t="s">
        <v>256</v>
      </c>
      <c r="D81" s="89">
        <v>1066</v>
      </c>
      <c r="E81" s="537"/>
      <c r="F81" s="538"/>
      <c r="G81" s="539"/>
      <c r="H81" s="533"/>
      <c r="I81" s="531"/>
    </row>
    <row r="82" spans="2:9" ht="34.5" customHeight="1">
      <c r="B82" s="90"/>
      <c r="C82" s="145" t="s">
        <v>257</v>
      </c>
      <c r="D82" s="89">
        <v>1067</v>
      </c>
      <c r="E82" s="537"/>
      <c r="F82" s="538"/>
      <c r="G82" s="539"/>
      <c r="H82" s="533"/>
      <c r="I82" s="531"/>
    </row>
    <row r="83" spans="2:9" ht="34.5" customHeight="1">
      <c r="B83" s="90"/>
      <c r="C83" s="145" t="s">
        <v>597</v>
      </c>
      <c r="D83" s="89">
        <v>1068</v>
      </c>
      <c r="E83" s="537"/>
      <c r="F83" s="538"/>
      <c r="G83" s="540"/>
      <c r="H83" s="533"/>
      <c r="I83" s="531"/>
    </row>
    <row r="84" spans="2:9" ht="34.5" customHeight="1">
      <c r="B84" s="90"/>
      <c r="C84" s="145" t="s">
        <v>598</v>
      </c>
      <c r="D84" s="89">
        <v>1069</v>
      </c>
      <c r="E84" s="541"/>
      <c r="F84" s="542"/>
      <c r="G84" s="543"/>
      <c r="H84" s="533"/>
      <c r="I84" s="531"/>
    </row>
    <row r="85" spans="2:9" ht="34.5" customHeight="1">
      <c r="B85" s="90"/>
      <c r="C85" s="145" t="s">
        <v>599</v>
      </c>
      <c r="D85" s="196"/>
      <c r="E85" s="537"/>
      <c r="F85" s="538"/>
      <c r="G85" s="544"/>
      <c r="H85" s="533"/>
      <c r="I85" s="531"/>
    </row>
    <row r="86" spans="2:9" ht="34.5" customHeight="1">
      <c r="B86" s="90"/>
      <c r="C86" s="145" t="s">
        <v>140</v>
      </c>
      <c r="D86" s="196">
        <v>1070</v>
      </c>
      <c r="E86" s="545"/>
      <c r="F86" s="546"/>
      <c r="G86" s="547"/>
      <c r="H86" s="533"/>
      <c r="I86" s="531"/>
    </row>
    <row r="87" spans="2:9" ht="34.5" customHeight="1" thickBot="1">
      <c r="B87" s="91"/>
      <c r="C87" s="146" t="s">
        <v>141</v>
      </c>
      <c r="D87" s="140">
        <v>1071</v>
      </c>
      <c r="E87" s="548"/>
      <c r="F87" s="549"/>
      <c r="G87" s="550"/>
      <c r="H87" s="551"/>
      <c r="I87" s="552"/>
    </row>
    <row r="88" spans="4:5" ht="15.75">
      <c r="D88" s="201"/>
      <c r="E88" s="187"/>
    </row>
    <row r="89" spans="2:9" ht="18.75">
      <c r="B89" s="2" t="s">
        <v>853</v>
      </c>
      <c r="D89" s="201"/>
      <c r="E89" s="200"/>
      <c r="F89" s="61"/>
      <c r="G89" s="57" t="s">
        <v>586</v>
      </c>
      <c r="H89" s="62"/>
      <c r="I89" s="57"/>
    </row>
    <row r="90" ht="18.75">
      <c r="D90" s="200" t="s">
        <v>74</v>
      </c>
    </row>
  </sheetData>
  <sheetProtection/>
  <mergeCells count="8">
    <mergeCell ref="B10:B11"/>
    <mergeCell ref="G10:H10"/>
    <mergeCell ref="I10:I11"/>
    <mergeCell ref="C6:I6"/>
    <mergeCell ref="C10:C11"/>
    <mergeCell ref="F10:F11"/>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theme="6"/>
    <pageSetUpPr fitToPage="1"/>
  </sheetPr>
  <dimension ref="A1:V34"/>
  <sheetViews>
    <sheetView zoomScale="78" zoomScaleNormal="78" zoomScalePageLayoutView="0" workbookViewId="0" topLeftCell="C1">
      <selection activeCell="L29" sqref="L29"/>
    </sheetView>
  </sheetViews>
  <sheetFormatPr defaultColWidth="9.140625" defaultRowHeight="12.75"/>
  <cols>
    <col min="2" max="2" width="31.7109375" style="0" customWidth="1"/>
    <col min="3" max="3" width="28.28125" style="0" customWidth="1"/>
    <col min="4" max="4" width="12.8515625" style="0" customWidth="1"/>
    <col min="5" max="5" width="16.7109375" style="0" customWidth="1"/>
    <col min="6" max="6" width="19.421875" style="0" customWidth="1"/>
    <col min="7" max="8" width="27.28125" style="0" customWidth="1"/>
    <col min="9" max="9" width="13.8515625" style="0" customWidth="1"/>
    <col min="10" max="10" width="14.00390625" style="0" customWidth="1"/>
    <col min="11" max="13" width="13.8515625" style="0" customWidth="1"/>
    <col min="14" max="14" width="13.00390625" style="0" customWidth="1"/>
    <col min="15" max="15" width="13.57421875" style="0" customWidth="1"/>
    <col min="16" max="21" width="12.28125" style="0" customWidth="1"/>
  </cols>
  <sheetData>
    <row r="1" spans="1:21" ht="15.75">
      <c r="A1" s="21"/>
      <c r="B1" s="21"/>
      <c r="C1" s="21"/>
      <c r="D1" s="21"/>
      <c r="E1" s="21"/>
      <c r="F1" s="21"/>
      <c r="G1" s="21"/>
      <c r="H1" s="21"/>
      <c r="I1" s="21"/>
      <c r="J1" s="21"/>
      <c r="K1" s="21"/>
      <c r="L1" s="21"/>
      <c r="M1" s="21"/>
      <c r="N1" s="21"/>
      <c r="O1" s="21"/>
      <c r="P1" s="21"/>
      <c r="Q1" s="21"/>
      <c r="R1" s="21"/>
      <c r="S1" s="21"/>
      <c r="T1" s="21"/>
      <c r="U1" s="21"/>
    </row>
    <row r="2" spans="1:21" ht="15.75">
      <c r="A2" s="21"/>
      <c r="B2" s="21"/>
      <c r="C2" s="21"/>
      <c r="D2" s="21"/>
      <c r="E2" s="21"/>
      <c r="F2" s="21"/>
      <c r="G2" s="21"/>
      <c r="H2" s="21"/>
      <c r="I2" s="21"/>
      <c r="J2" s="21"/>
      <c r="K2" s="21"/>
      <c r="L2" s="21"/>
      <c r="M2" s="21"/>
      <c r="N2" s="21"/>
      <c r="O2" s="21"/>
      <c r="P2" s="21"/>
      <c r="Q2" s="21"/>
      <c r="R2" s="21"/>
      <c r="S2" s="21"/>
      <c r="T2" s="21"/>
      <c r="U2" s="16" t="s">
        <v>564</v>
      </c>
    </row>
    <row r="3" spans="1:21" ht="15.75">
      <c r="A3" s="21"/>
      <c r="B3" s="21"/>
      <c r="C3" s="21"/>
      <c r="D3" s="21"/>
      <c r="E3" s="21"/>
      <c r="F3" s="21"/>
      <c r="G3" s="21"/>
      <c r="H3" s="21"/>
      <c r="I3" s="21"/>
      <c r="J3" s="21"/>
      <c r="K3" s="21"/>
      <c r="L3" s="21"/>
      <c r="M3" s="21"/>
      <c r="N3" s="21"/>
      <c r="O3" s="21"/>
      <c r="P3" s="21"/>
      <c r="Q3" s="21"/>
      <c r="R3" s="21"/>
      <c r="S3" s="21"/>
      <c r="T3" s="21"/>
      <c r="U3" s="21"/>
    </row>
    <row r="4" spans="1:21" ht="15.75">
      <c r="A4" s="21"/>
      <c r="B4" s="13" t="s">
        <v>834</v>
      </c>
      <c r="C4" s="21"/>
      <c r="D4" s="21"/>
      <c r="E4" s="21"/>
      <c r="F4" s="21"/>
      <c r="G4" s="21"/>
      <c r="H4" s="21"/>
      <c r="I4" s="21"/>
      <c r="J4" s="21"/>
      <c r="K4" s="21"/>
      <c r="L4" s="21"/>
      <c r="M4" s="21"/>
      <c r="N4" s="21"/>
      <c r="O4" s="21"/>
      <c r="P4" s="21"/>
      <c r="Q4" s="21"/>
      <c r="R4" s="21"/>
      <c r="S4" s="21"/>
      <c r="T4" s="21"/>
      <c r="U4" s="21"/>
    </row>
    <row r="5" spans="1:21" ht="15.75">
      <c r="A5" s="21"/>
      <c r="B5" s="13" t="s">
        <v>792</v>
      </c>
      <c r="C5" s="21"/>
      <c r="D5" s="21"/>
      <c r="E5" s="21"/>
      <c r="F5" s="21"/>
      <c r="G5" s="21"/>
      <c r="H5" s="21"/>
      <c r="I5" s="21"/>
      <c r="J5" s="21"/>
      <c r="K5" s="21"/>
      <c r="L5" s="21"/>
      <c r="M5" s="21"/>
      <c r="N5" s="21"/>
      <c r="O5" s="21"/>
      <c r="P5" s="21"/>
      <c r="Q5" s="21"/>
      <c r="R5" s="21"/>
      <c r="S5" s="21"/>
      <c r="T5" s="21"/>
      <c r="U5" s="21"/>
    </row>
    <row r="6" spans="1:21" ht="15.75">
      <c r="A6" s="21"/>
      <c r="B6" s="13" t="s">
        <v>835</v>
      </c>
      <c r="C6" s="21"/>
      <c r="D6" s="21"/>
      <c r="E6" s="21"/>
      <c r="F6" s="21"/>
      <c r="G6" s="21"/>
      <c r="H6" s="21"/>
      <c r="I6" s="21"/>
      <c r="J6" s="21"/>
      <c r="K6" s="21"/>
      <c r="L6" s="21"/>
      <c r="M6" s="21"/>
      <c r="N6" s="21"/>
      <c r="O6" s="21"/>
      <c r="P6" s="21"/>
      <c r="Q6" s="21"/>
      <c r="R6" s="21"/>
      <c r="S6" s="21"/>
      <c r="T6" s="21"/>
      <c r="U6" s="21"/>
    </row>
    <row r="7" spans="1:21" ht="15.75">
      <c r="A7" s="13"/>
      <c r="B7" s="21"/>
      <c r="C7" s="21"/>
      <c r="D7" s="21"/>
      <c r="E7" s="21"/>
      <c r="F7" s="21"/>
      <c r="G7" s="21"/>
      <c r="H7" s="21"/>
      <c r="I7" s="21"/>
      <c r="J7" s="21"/>
      <c r="K7" s="21"/>
      <c r="L7" s="21"/>
      <c r="M7" s="21"/>
      <c r="N7" s="21"/>
      <c r="O7" s="21"/>
      <c r="P7" s="21"/>
      <c r="Q7" s="21"/>
      <c r="R7" s="21"/>
      <c r="S7" s="21"/>
      <c r="T7" s="21"/>
      <c r="U7" s="21"/>
    </row>
    <row r="8" spans="1:21" ht="15.75">
      <c r="A8" s="13"/>
      <c r="B8" s="699" t="s">
        <v>73</v>
      </c>
      <c r="C8" s="699"/>
      <c r="D8" s="699"/>
      <c r="E8" s="699"/>
      <c r="F8" s="699"/>
      <c r="G8" s="699"/>
      <c r="H8" s="699"/>
      <c r="I8" s="699"/>
      <c r="J8" s="699"/>
      <c r="K8" s="699"/>
      <c r="L8" s="699"/>
      <c r="M8" s="699"/>
      <c r="N8" s="699"/>
      <c r="O8" s="699"/>
      <c r="P8" s="699"/>
      <c r="Q8" s="699"/>
      <c r="R8" s="699"/>
      <c r="S8" s="699"/>
      <c r="T8" s="699"/>
      <c r="U8" s="699"/>
    </row>
    <row r="9" spans="1:21" ht="16.5" thickBot="1">
      <c r="A9" s="21"/>
      <c r="B9" s="21"/>
      <c r="C9" s="21"/>
      <c r="D9" s="23"/>
      <c r="E9" s="23"/>
      <c r="F9" s="23"/>
      <c r="G9" s="23"/>
      <c r="H9" s="23"/>
      <c r="I9" s="23"/>
      <c r="J9" s="23"/>
      <c r="K9" s="23"/>
      <c r="L9" s="23"/>
      <c r="M9" s="23"/>
      <c r="N9" s="21"/>
      <c r="O9" s="21"/>
      <c r="P9" s="21"/>
      <c r="Q9" s="21"/>
      <c r="R9" s="21"/>
      <c r="S9" s="21"/>
      <c r="T9" s="21"/>
      <c r="U9" s="21"/>
    </row>
    <row r="10" spans="1:21" ht="15.75" customHeight="1">
      <c r="A10" s="21"/>
      <c r="B10" s="700" t="s">
        <v>39</v>
      </c>
      <c r="C10" s="702" t="s">
        <v>40</v>
      </c>
      <c r="D10" s="704" t="s">
        <v>41</v>
      </c>
      <c r="E10" s="706" t="s">
        <v>555</v>
      </c>
      <c r="F10" s="706" t="s">
        <v>574</v>
      </c>
      <c r="G10" s="706" t="s">
        <v>850</v>
      </c>
      <c r="H10" s="706" t="s">
        <v>851</v>
      </c>
      <c r="I10" s="706" t="s">
        <v>42</v>
      </c>
      <c r="J10" s="706" t="s">
        <v>836</v>
      </c>
      <c r="K10" s="706" t="s">
        <v>43</v>
      </c>
      <c r="L10" s="706" t="s">
        <v>44</v>
      </c>
      <c r="M10" s="706" t="s">
        <v>45</v>
      </c>
      <c r="N10" s="708" t="s">
        <v>78</v>
      </c>
      <c r="O10" s="708"/>
      <c r="P10" s="708"/>
      <c r="Q10" s="708"/>
      <c r="R10" s="708"/>
      <c r="S10" s="708"/>
      <c r="T10" s="708"/>
      <c r="U10" s="709"/>
    </row>
    <row r="11" spans="1:21" ht="48" thickBot="1">
      <c r="A11" s="21"/>
      <c r="B11" s="701"/>
      <c r="C11" s="703"/>
      <c r="D11" s="705"/>
      <c r="E11" s="707"/>
      <c r="F11" s="707"/>
      <c r="G11" s="707"/>
      <c r="H11" s="707"/>
      <c r="I11" s="707"/>
      <c r="J11" s="707"/>
      <c r="K11" s="707"/>
      <c r="L11" s="707"/>
      <c r="M11" s="707"/>
      <c r="N11" s="427" t="s">
        <v>46</v>
      </c>
      <c r="O11" s="427" t="s">
        <v>47</v>
      </c>
      <c r="P11" s="427" t="s">
        <v>48</v>
      </c>
      <c r="Q11" s="427" t="s">
        <v>49</v>
      </c>
      <c r="R11" s="427" t="s">
        <v>50</v>
      </c>
      <c r="S11" s="427" t="s">
        <v>51</v>
      </c>
      <c r="T11" s="427" t="s">
        <v>52</v>
      </c>
      <c r="U11" s="435" t="s">
        <v>53</v>
      </c>
    </row>
    <row r="12" spans="1:21" ht="15.75">
      <c r="A12" s="204"/>
      <c r="B12" s="434" t="s">
        <v>77</v>
      </c>
      <c r="C12" s="429"/>
      <c r="D12" s="426"/>
      <c r="E12" s="426"/>
      <c r="F12" s="426"/>
      <c r="G12" s="426"/>
      <c r="H12" s="426"/>
      <c r="I12" s="426"/>
      <c r="J12" s="426"/>
      <c r="K12" s="426"/>
      <c r="L12" s="426"/>
      <c r="M12" s="426"/>
      <c r="N12" s="426"/>
      <c r="O12" s="426"/>
      <c r="P12" s="426"/>
      <c r="Q12" s="426"/>
      <c r="R12" s="426"/>
      <c r="S12" s="426"/>
      <c r="T12" s="426"/>
      <c r="U12" s="436"/>
    </row>
    <row r="13" spans="1:22" ht="15.75">
      <c r="A13" s="204"/>
      <c r="B13" s="428" t="s">
        <v>837</v>
      </c>
      <c r="C13" s="496" t="s">
        <v>794</v>
      </c>
      <c r="D13" s="496" t="s">
        <v>838</v>
      </c>
      <c r="E13" s="497">
        <v>149344.2</v>
      </c>
      <c r="F13" s="496" t="s">
        <v>793</v>
      </c>
      <c r="G13" s="593">
        <v>134410</v>
      </c>
      <c r="H13" s="593">
        <v>15805809.54</v>
      </c>
      <c r="I13" s="496" t="s">
        <v>795</v>
      </c>
      <c r="J13" s="496" t="s">
        <v>796</v>
      </c>
      <c r="K13" s="496" t="s">
        <v>796</v>
      </c>
      <c r="L13" s="496">
        <v>5.05</v>
      </c>
      <c r="M13" s="496">
        <v>12</v>
      </c>
      <c r="N13" s="593">
        <v>745956.36</v>
      </c>
      <c r="O13" s="593">
        <v>752446.51</v>
      </c>
      <c r="P13" s="597"/>
      <c r="Q13" s="597"/>
      <c r="R13" s="598">
        <v>132142.73</v>
      </c>
      <c r="S13" s="598">
        <v>125586.88</v>
      </c>
      <c r="T13" s="425"/>
      <c r="U13" s="437"/>
      <c r="V13" s="447"/>
    </row>
    <row r="14" spans="1:21" ht="15.75">
      <c r="A14" s="204"/>
      <c r="B14" s="428" t="s">
        <v>837</v>
      </c>
      <c r="C14" s="496" t="s">
        <v>797</v>
      </c>
      <c r="D14" s="496" t="s">
        <v>838</v>
      </c>
      <c r="E14" s="497">
        <v>86938.2</v>
      </c>
      <c r="F14" s="496" t="s">
        <v>793</v>
      </c>
      <c r="G14" s="593">
        <v>78244</v>
      </c>
      <c r="H14" s="593">
        <v>9201024.936</v>
      </c>
      <c r="I14" s="496" t="s">
        <v>795</v>
      </c>
      <c r="J14" s="496" t="s">
        <v>796</v>
      </c>
      <c r="K14" s="496" t="s">
        <v>796</v>
      </c>
      <c r="L14" s="496">
        <v>5.05</v>
      </c>
      <c r="M14" s="496">
        <v>12</v>
      </c>
      <c r="N14" s="599">
        <v>434244.07</v>
      </c>
      <c r="O14" s="593">
        <v>438023.69</v>
      </c>
      <c r="P14" s="597"/>
      <c r="Q14" s="597"/>
      <c r="R14" s="598">
        <v>76926.47</v>
      </c>
      <c r="S14" s="598">
        <v>73108.6</v>
      </c>
      <c r="T14" s="425"/>
      <c r="U14" s="438"/>
    </row>
    <row r="15" spans="1:21" ht="15.75">
      <c r="A15" s="204"/>
      <c r="B15" s="428" t="s">
        <v>837</v>
      </c>
      <c r="C15" s="496" t="s">
        <v>798</v>
      </c>
      <c r="D15" s="496" t="s">
        <v>838</v>
      </c>
      <c r="E15" s="497">
        <v>76250.4</v>
      </c>
      <c r="F15" s="496" t="s">
        <v>793</v>
      </c>
      <c r="G15" s="593">
        <v>69895</v>
      </c>
      <c r="H15" s="593">
        <v>8219232.63</v>
      </c>
      <c r="I15" s="496" t="s">
        <v>799</v>
      </c>
      <c r="J15" s="496" t="s">
        <v>800</v>
      </c>
      <c r="K15" s="496" t="s">
        <v>800</v>
      </c>
      <c r="L15" s="496">
        <v>5.05</v>
      </c>
      <c r="M15" s="496">
        <v>12</v>
      </c>
      <c r="N15" s="593">
        <v>379753.35</v>
      </c>
      <c r="O15" s="593">
        <v>383058.49</v>
      </c>
      <c r="P15" s="597"/>
      <c r="Q15" s="597"/>
      <c r="R15" s="598">
        <v>68576</v>
      </c>
      <c r="S15" s="598">
        <v>65237.45</v>
      </c>
      <c r="T15" s="425"/>
      <c r="U15" s="438"/>
    </row>
    <row r="16" spans="1:21" ht="15.75">
      <c r="A16" s="204"/>
      <c r="B16" s="428" t="s">
        <v>2</v>
      </c>
      <c r="C16" s="496"/>
      <c r="D16" s="496"/>
      <c r="E16" s="496"/>
      <c r="F16" s="496"/>
      <c r="G16" s="594"/>
      <c r="H16" s="594"/>
      <c r="I16" s="496"/>
      <c r="J16" s="496"/>
      <c r="K16" s="496"/>
      <c r="L16" s="496"/>
      <c r="M16" s="496"/>
      <c r="N16" s="594"/>
      <c r="O16" s="594"/>
      <c r="P16" s="597"/>
      <c r="Q16" s="597"/>
      <c r="R16" s="597"/>
      <c r="S16" s="597"/>
      <c r="T16" s="425"/>
      <c r="U16" s="438"/>
    </row>
    <row r="17" spans="1:21" ht="15.75">
      <c r="A17" s="204"/>
      <c r="B17" s="428" t="s">
        <v>2</v>
      </c>
      <c r="C17" s="496"/>
      <c r="D17" s="496"/>
      <c r="E17" s="496"/>
      <c r="F17" s="496"/>
      <c r="G17" s="594"/>
      <c r="H17" s="594"/>
      <c r="I17" s="496"/>
      <c r="J17" s="496"/>
      <c r="K17" s="496"/>
      <c r="L17" s="496"/>
      <c r="M17" s="496"/>
      <c r="N17" s="594"/>
      <c r="O17" s="594"/>
      <c r="P17" s="597"/>
      <c r="Q17" s="597"/>
      <c r="R17" s="597"/>
      <c r="S17" s="597"/>
      <c r="T17" s="425"/>
      <c r="U17" s="438"/>
    </row>
    <row r="18" spans="1:21" ht="15.75">
      <c r="A18" s="204"/>
      <c r="B18" s="430" t="s">
        <v>54</v>
      </c>
      <c r="C18" s="498"/>
      <c r="D18" s="496"/>
      <c r="E18" s="496"/>
      <c r="F18" s="496"/>
      <c r="G18" s="594"/>
      <c r="H18" s="594"/>
      <c r="I18" s="496"/>
      <c r="J18" s="496"/>
      <c r="K18" s="496"/>
      <c r="L18" s="496"/>
      <c r="M18" s="496"/>
      <c r="N18" s="594"/>
      <c r="O18" s="594"/>
      <c r="P18" s="597"/>
      <c r="Q18" s="597"/>
      <c r="R18" s="597"/>
      <c r="S18" s="597"/>
      <c r="T18" s="425"/>
      <c r="U18" s="438"/>
    </row>
    <row r="19" spans="1:21" ht="15.75">
      <c r="A19" s="204"/>
      <c r="B19" s="428" t="s">
        <v>2</v>
      </c>
      <c r="C19" s="496"/>
      <c r="D19" s="496"/>
      <c r="E19" s="496"/>
      <c r="F19" s="496"/>
      <c r="G19" s="594"/>
      <c r="H19" s="594"/>
      <c r="I19" s="496"/>
      <c r="J19" s="496"/>
      <c r="K19" s="496"/>
      <c r="L19" s="496"/>
      <c r="M19" s="496"/>
      <c r="N19" s="594"/>
      <c r="O19" s="594"/>
      <c r="P19" s="597"/>
      <c r="Q19" s="597"/>
      <c r="R19" s="597"/>
      <c r="S19" s="597"/>
      <c r="T19" s="425"/>
      <c r="U19" s="438"/>
    </row>
    <row r="20" spans="1:21" ht="15.75">
      <c r="A20" s="204"/>
      <c r="B20" s="428" t="s">
        <v>2</v>
      </c>
      <c r="C20" s="496"/>
      <c r="D20" s="496"/>
      <c r="E20" s="496"/>
      <c r="F20" s="496"/>
      <c r="G20" s="594"/>
      <c r="H20" s="594"/>
      <c r="I20" s="496"/>
      <c r="J20" s="496"/>
      <c r="K20" s="496"/>
      <c r="L20" s="496"/>
      <c r="M20" s="496"/>
      <c r="N20" s="594"/>
      <c r="O20" s="594"/>
      <c r="P20" s="597"/>
      <c r="Q20" s="597"/>
      <c r="R20" s="597"/>
      <c r="S20" s="597"/>
      <c r="T20" s="425"/>
      <c r="U20" s="438"/>
    </row>
    <row r="21" spans="1:21" ht="15.75">
      <c r="A21" s="204"/>
      <c r="B21" s="428" t="s">
        <v>2</v>
      </c>
      <c r="C21" s="496"/>
      <c r="D21" s="496"/>
      <c r="E21" s="496"/>
      <c r="F21" s="496"/>
      <c r="G21" s="594"/>
      <c r="H21" s="594"/>
      <c r="I21" s="496"/>
      <c r="J21" s="496"/>
      <c r="K21" s="496"/>
      <c r="L21" s="496"/>
      <c r="M21" s="496"/>
      <c r="N21" s="594"/>
      <c r="O21" s="594"/>
      <c r="P21" s="597"/>
      <c r="Q21" s="597"/>
      <c r="R21" s="597"/>
      <c r="S21" s="597"/>
      <c r="T21" s="425"/>
      <c r="U21" s="438"/>
    </row>
    <row r="22" spans="1:21" ht="15.75">
      <c r="A22" s="204"/>
      <c r="B22" s="428" t="s">
        <v>2</v>
      </c>
      <c r="C22" s="496"/>
      <c r="D22" s="496"/>
      <c r="E22" s="496"/>
      <c r="F22" s="496"/>
      <c r="G22" s="594"/>
      <c r="H22" s="594"/>
      <c r="I22" s="496"/>
      <c r="J22" s="496"/>
      <c r="K22" s="496"/>
      <c r="L22" s="496"/>
      <c r="M22" s="496"/>
      <c r="N22" s="594"/>
      <c r="O22" s="594"/>
      <c r="P22" s="597"/>
      <c r="Q22" s="597"/>
      <c r="R22" s="597"/>
      <c r="S22" s="597"/>
      <c r="T22" s="425"/>
      <c r="U22" s="438"/>
    </row>
    <row r="23" spans="1:21" ht="15.75">
      <c r="A23" s="204"/>
      <c r="B23" s="442" t="s">
        <v>2</v>
      </c>
      <c r="C23" s="499"/>
      <c r="D23" s="499"/>
      <c r="E23" s="499"/>
      <c r="F23" s="499"/>
      <c r="G23" s="595"/>
      <c r="H23" s="595"/>
      <c r="I23" s="499"/>
      <c r="J23" s="499"/>
      <c r="K23" s="499"/>
      <c r="L23" s="499"/>
      <c r="M23" s="499"/>
      <c r="N23" s="595"/>
      <c r="O23" s="595"/>
      <c r="P23" s="600"/>
      <c r="Q23" s="600"/>
      <c r="R23" s="600"/>
      <c r="S23" s="600"/>
      <c r="T23" s="443"/>
      <c r="U23" s="444"/>
    </row>
    <row r="24" spans="1:21" ht="16.5" thickBot="1">
      <c r="A24" s="204"/>
      <c r="B24" s="441" t="s">
        <v>3</v>
      </c>
      <c r="C24" s="500"/>
      <c r="D24" s="501"/>
      <c r="E24" s="502"/>
      <c r="F24" s="501"/>
      <c r="G24" s="596">
        <f>SUM(G13:G15)</f>
        <v>282549</v>
      </c>
      <c r="H24" s="596">
        <f>SUM(H13:H15)</f>
        <v>33226067.106</v>
      </c>
      <c r="I24" s="501"/>
      <c r="J24" s="501"/>
      <c r="K24" s="501"/>
      <c r="L24" s="501"/>
      <c r="M24" s="501"/>
      <c r="N24" s="596">
        <f>SUM(N13:N15)</f>
        <v>1559953.7799999998</v>
      </c>
      <c r="O24" s="596">
        <f>SUM(O13:O15)</f>
        <v>1573528.69</v>
      </c>
      <c r="P24" s="601"/>
      <c r="Q24" s="601"/>
      <c r="R24" s="602">
        <f>SUM(R13:R15)</f>
        <v>277645.2</v>
      </c>
      <c r="S24" s="602">
        <f>SUM(S13:S15)</f>
        <v>263932.93</v>
      </c>
      <c r="T24" s="446"/>
      <c r="U24" s="445"/>
    </row>
    <row r="25" spans="1:21" ht="16.5" thickBot="1">
      <c r="A25" s="204"/>
      <c r="B25" s="432" t="s">
        <v>55</v>
      </c>
      <c r="C25" s="433"/>
      <c r="D25" s="431"/>
      <c r="E25" s="25"/>
      <c r="F25" s="25"/>
      <c r="G25" s="25"/>
      <c r="H25" s="25"/>
      <c r="I25" s="25"/>
      <c r="J25" s="25"/>
      <c r="K25" s="25"/>
      <c r="L25" s="25"/>
      <c r="M25" s="25"/>
      <c r="N25" s="25"/>
      <c r="O25" s="25"/>
      <c r="P25" s="25"/>
      <c r="Q25" s="25"/>
      <c r="R25" s="25"/>
      <c r="S25" s="25"/>
      <c r="T25" s="25"/>
      <c r="U25" s="211"/>
    </row>
    <row r="26" spans="1:21" ht="16.5" thickBot="1">
      <c r="A26" s="204"/>
      <c r="B26" s="439" t="s">
        <v>56</v>
      </c>
      <c r="C26" s="440"/>
      <c r="D26" s="431"/>
      <c r="E26" s="25"/>
      <c r="F26" s="25"/>
      <c r="G26" s="25"/>
      <c r="H26" s="25"/>
      <c r="I26" s="25"/>
      <c r="J26" s="25"/>
      <c r="K26" s="25"/>
      <c r="L26" s="25"/>
      <c r="M26" s="25"/>
      <c r="N26" s="25"/>
      <c r="O26" s="25"/>
      <c r="P26" s="21"/>
      <c r="Q26" s="25"/>
      <c r="R26" s="25"/>
      <c r="S26" s="25"/>
      <c r="T26" s="25"/>
      <c r="U26" s="21"/>
    </row>
    <row r="27" spans="1:21" ht="15.75">
      <c r="A27" s="21"/>
      <c r="B27" s="21"/>
      <c r="C27" s="211"/>
      <c r="D27" s="21"/>
      <c r="E27" s="21"/>
      <c r="F27" s="21"/>
      <c r="G27" s="21"/>
      <c r="H27" s="21"/>
      <c r="I27" s="21"/>
      <c r="J27" s="21"/>
      <c r="K27" s="21"/>
      <c r="L27" s="21"/>
      <c r="M27" s="21"/>
      <c r="N27" s="21"/>
      <c r="O27" s="21"/>
      <c r="P27" s="21"/>
      <c r="Q27" s="21"/>
      <c r="R27" s="21"/>
      <c r="S27" s="21"/>
      <c r="T27" s="21"/>
      <c r="U27" s="21"/>
    </row>
    <row r="28" spans="1:21" ht="15.75">
      <c r="A28" s="21"/>
      <c r="B28" s="85" t="s">
        <v>5</v>
      </c>
      <c r="C28" s="85"/>
      <c r="D28" s="13"/>
      <c r="E28" s="13"/>
      <c r="F28" s="13"/>
      <c r="G28" s="21"/>
      <c r="H28" s="21"/>
      <c r="I28" s="21"/>
      <c r="J28" s="21"/>
      <c r="K28" s="21"/>
      <c r="L28" s="21"/>
      <c r="M28" s="21"/>
      <c r="N28" s="21"/>
      <c r="O28" s="21"/>
      <c r="P28" s="21"/>
      <c r="Q28" s="21"/>
      <c r="R28" s="21"/>
      <c r="S28" s="21"/>
      <c r="T28" s="21"/>
      <c r="U28" s="21"/>
    </row>
    <row r="29" spans="1:21" ht="15.75">
      <c r="A29" s="21"/>
      <c r="B29" s="13" t="s">
        <v>176</v>
      </c>
      <c r="C29" s="13"/>
      <c r="D29" s="13"/>
      <c r="E29" s="13"/>
      <c r="F29" s="13"/>
      <c r="G29" s="13"/>
      <c r="H29" s="21"/>
      <c r="I29" s="21"/>
      <c r="J29" s="21"/>
      <c r="K29" s="21"/>
      <c r="L29" s="21"/>
      <c r="M29" s="21"/>
      <c r="N29" s="21"/>
      <c r="O29" s="21"/>
      <c r="P29" s="21"/>
      <c r="Q29" s="21"/>
      <c r="R29" s="21"/>
      <c r="S29" s="21"/>
      <c r="T29" s="21"/>
      <c r="U29" s="21"/>
    </row>
    <row r="30" spans="1:21" ht="15.75">
      <c r="A30" s="21"/>
      <c r="B30" s="21"/>
      <c r="C30" s="21"/>
      <c r="D30" s="21"/>
      <c r="E30" s="21"/>
      <c r="F30" s="21"/>
      <c r="G30" s="21"/>
      <c r="H30" s="21"/>
      <c r="I30" s="21"/>
      <c r="J30" s="21"/>
      <c r="K30" s="21"/>
      <c r="L30" s="21"/>
      <c r="M30" s="21"/>
      <c r="N30" s="21"/>
      <c r="O30" s="21"/>
      <c r="P30" s="21"/>
      <c r="Q30" s="21"/>
      <c r="R30" s="21"/>
      <c r="S30" s="21"/>
      <c r="T30" s="21"/>
      <c r="U30" s="21"/>
    </row>
    <row r="31" spans="1:21" ht="15.75">
      <c r="A31" s="21"/>
      <c r="B31" s="710" t="s">
        <v>865</v>
      </c>
      <c r="C31" s="710"/>
      <c r="D31" s="21"/>
      <c r="E31" s="33"/>
      <c r="F31" s="33"/>
      <c r="G31" s="34" t="s">
        <v>75</v>
      </c>
      <c r="H31" s="21"/>
      <c r="I31" s="21"/>
      <c r="J31" s="21"/>
      <c r="K31" s="21"/>
      <c r="L31" s="21"/>
      <c r="M31" s="21"/>
      <c r="N31" s="21"/>
      <c r="O31" s="21"/>
      <c r="P31" s="21"/>
      <c r="Q31" s="21"/>
      <c r="R31" s="21"/>
      <c r="S31" s="2"/>
      <c r="T31" s="21"/>
      <c r="U31" s="21"/>
    </row>
    <row r="32" spans="1:21" ht="15.75">
      <c r="A32" s="21"/>
      <c r="B32" s="21"/>
      <c r="C32" s="21"/>
      <c r="D32" s="33" t="s">
        <v>74</v>
      </c>
      <c r="E32" s="21"/>
      <c r="F32" s="21"/>
      <c r="G32" s="21"/>
      <c r="H32" s="21"/>
      <c r="I32" s="21"/>
      <c r="J32" s="21"/>
      <c r="K32" s="21"/>
      <c r="L32" s="21"/>
      <c r="M32" s="21"/>
      <c r="N32" s="21"/>
      <c r="O32" s="21"/>
      <c r="P32" s="21"/>
      <c r="Q32" s="21"/>
      <c r="R32" s="21"/>
      <c r="S32" s="21"/>
      <c r="T32" s="21"/>
      <c r="U32" s="21"/>
    </row>
    <row r="33" spans="1:21" ht="15.75">
      <c r="A33" s="21"/>
      <c r="B33" s="21"/>
      <c r="C33" s="21"/>
      <c r="D33" s="21"/>
      <c r="E33" s="21"/>
      <c r="F33" s="21"/>
      <c r="G33" s="21"/>
      <c r="H33" s="21"/>
      <c r="I33" s="21"/>
      <c r="J33" s="21"/>
      <c r="K33" s="21"/>
      <c r="L33" s="21"/>
      <c r="M33" s="21"/>
      <c r="N33" s="21"/>
      <c r="O33" s="21"/>
      <c r="P33" s="21"/>
      <c r="Q33" s="21"/>
      <c r="R33" s="21"/>
      <c r="S33" s="21"/>
      <c r="T33" s="21"/>
      <c r="U33" s="21"/>
    </row>
    <row r="34" spans="1:21" ht="15.75">
      <c r="A34" s="21"/>
      <c r="B34" s="21"/>
      <c r="C34" s="21"/>
      <c r="D34" s="21"/>
      <c r="E34" s="21"/>
      <c r="F34" s="21"/>
      <c r="G34" s="21"/>
      <c r="H34" s="21"/>
      <c r="I34" s="21"/>
      <c r="J34" s="21"/>
      <c r="K34" s="21"/>
      <c r="L34" s="21"/>
      <c r="M34" s="21"/>
      <c r="N34" s="21"/>
      <c r="O34" s="21"/>
      <c r="P34" s="21"/>
      <c r="Q34" s="21"/>
      <c r="R34" s="21"/>
      <c r="S34" s="21"/>
      <c r="T34" s="21"/>
      <c r="U34" s="21"/>
    </row>
  </sheetData>
  <sheetProtection/>
  <mergeCells count="15">
    <mergeCell ref="K10:K11"/>
    <mergeCell ref="L10:L11"/>
    <mergeCell ref="M10:M11"/>
    <mergeCell ref="N10:U10"/>
    <mergeCell ref="B31:C31"/>
    <mergeCell ref="B8:U8"/>
    <mergeCell ref="B10:B11"/>
    <mergeCell ref="C10:C11"/>
    <mergeCell ref="D10:D11"/>
    <mergeCell ref="E10:E11"/>
    <mergeCell ref="F10:F11"/>
    <mergeCell ref="G10:G11"/>
    <mergeCell ref="H10:H11"/>
    <mergeCell ref="I10:I11"/>
    <mergeCell ref="J10:J11"/>
  </mergeCells>
  <printOptions/>
  <pageMargins left="0.7" right="0.7" top="0.75" bottom="0.75" header="0.3" footer="0.3"/>
  <pageSetup fitToHeight="0" fitToWidth="1" horizontalDpi="600" verticalDpi="600" orientation="landscape" paperSize="9" scale="38" r:id="rId1"/>
</worksheet>
</file>

<file path=xl/worksheets/sheet11.xml><?xml version="1.0" encoding="utf-8"?>
<worksheet xmlns="http://schemas.openxmlformats.org/spreadsheetml/2006/main" xmlns:r="http://schemas.openxmlformats.org/officeDocument/2006/relationships">
  <sheetPr>
    <tabColor theme="6"/>
    <pageSetUpPr fitToPage="1"/>
  </sheetPr>
  <dimension ref="B1:K37"/>
  <sheetViews>
    <sheetView zoomScale="55" zoomScaleNormal="55" zoomScalePageLayoutView="0" workbookViewId="0" topLeftCell="A13">
      <selection activeCell="N15" sqref="N15"/>
    </sheetView>
  </sheetViews>
  <sheetFormatPr defaultColWidth="9.140625" defaultRowHeight="12.75"/>
  <cols>
    <col min="1" max="1" width="9.140625" style="2" customWidth="1"/>
    <col min="2" max="2" width="18.421875" style="2" customWidth="1"/>
    <col min="3" max="3" width="43.7109375" style="53" customWidth="1"/>
    <col min="4" max="4" width="62.8515625" style="2" customWidth="1"/>
    <col min="5" max="5" width="53.140625" style="2" customWidth="1"/>
    <col min="6" max="6" width="45.7109375" style="2" customWidth="1"/>
    <col min="7" max="7" width="48.7109375" style="2" customWidth="1"/>
    <col min="8" max="16384" width="9.140625" style="2" customWidth="1"/>
  </cols>
  <sheetData>
    <row r="1" spans="2:7" ht="20.25">
      <c r="B1" s="125"/>
      <c r="C1" s="126"/>
      <c r="D1" s="125"/>
      <c r="E1" s="125"/>
      <c r="F1" s="125"/>
      <c r="G1" s="125"/>
    </row>
    <row r="2" spans="2:7" ht="20.25">
      <c r="B2" s="1" t="s">
        <v>680</v>
      </c>
      <c r="C2"/>
      <c r="D2" s="129"/>
      <c r="E2" s="129"/>
      <c r="F2" s="129"/>
      <c r="G2" s="129"/>
    </row>
    <row r="3" spans="2:7" ht="20.25">
      <c r="B3" s="1" t="s">
        <v>681</v>
      </c>
      <c r="C3"/>
      <c r="D3" s="129"/>
      <c r="E3" s="129"/>
      <c r="F3" s="129"/>
      <c r="G3" s="130" t="s">
        <v>563</v>
      </c>
    </row>
    <row r="4" spans="2:7" ht="20.25">
      <c r="B4" s="127"/>
      <c r="C4" s="128"/>
      <c r="D4" s="129"/>
      <c r="E4" s="129"/>
      <c r="F4" s="129"/>
      <c r="G4" s="129"/>
    </row>
    <row r="5" spans="2:7" ht="20.25">
      <c r="B5" s="127"/>
      <c r="C5" s="128"/>
      <c r="D5" s="129"/>
      <c r="E5" s="129"/>
      <c r="F5" s="129"/>
      <c r="G5" s="129"/>
    </row>
    <row r="6" spans="2:7" ht="20.25">
      <c r="B6" s="125"/>
      <c r="C6" s="126"/>
      <c r="D6" s="125"/>
      <c r="E6" s="125"/>
      <c r="F6" s="125"/>
      <c r="G6" s="125"/>
    </row>
    <row r="7" spans="2:11" ht="30">
      <c r="B7" s="711" t="s">
        <v>130</v>
      </c>
      <c r="C7" s="711"/>
      <c r="D7" s="711"/>
      <c r="E7" s="711"/>
      <c r="F7" s="711"/>
      <c r="G7" s="711"/>
      <c r="H7" s="1"/>
      <c r="I7" s="1"/>
      <c r="J7" s="1"/>
      <c r="K7" s="1"/>
    </row>
    <row r="8" spans="2:7" ht="20.25">
      <c r="B8" s="125"/>
      <c r="C8" s="126"/>
      <c r="D8" s="125"/>
      <c r="E8" s="125"/>
      <c r="F8" s="125"/>
      <c r="G8" s="125"/>
    </row>
    <row r="9" spans="2:7" ht="20.25">
      <c r="B9" s="125"/>
      <c r="C9" s="126"/>
      <c r="D9" s="125"/>
      <c r="E9" s="125"/>
      <c r="F9" s="125"/>
      <c r="G9" s="125"/>
    </row>
    <row r="10" spans="2:11" ht="20.25">
      <c r="B10" s="127"/>
      <c r="C10" s="128"/>
      <c r="D10" s="127"/>
      <c r="E10" s="127"/>
      <c r="F10" s="127"/>
      <c r="G10" s="127"/>
      <c r="H10" s="1"/>
      <c r="I10" s="1"/>
      <c r="J10" s="1"/>
      <c r="K10" s="1"/>
    </row>
    <row r="11" spans="2:7" ht="21" thickBot="1">
      <c r="B11" s="125"/>
      <c r="C11" s="126"/>
      <c r="D11" s="125"/>
      <c r="E11" s="125"/>
      <c r="F11" s="125"/>
      <c r="G11" s="125"/>
    </row>
    <row r="12" spans="2:11" s="57" customFormat="1" ht="64.5" customHeight="1" thickBot="1">
      <c r="B12" s="519" t="s">
        <v>131</v>
      </c>
      <c r="C12" s="520" t="s">
        <v>129</v>
      </c>
      <c r="D12" s="250" t="s">
        <v>132</v>
      </c>
      <c r="E12" s="250" t="s">
        <v>133</v>
      </c>
      <c r="F12" s="250" t="s">
        <v>134</v>
      </c>
      <c r="G12" s="251" t="s">
        <v>135</v>
      </c>
      <c r="H12" s="84"/>
      <c r="I12" s="84"/>
      <c r="J12" s="84"/>
      <c r="K12" s="84"/>
    </row>
    <row r="13" spans="2:11" s="57" customFormat="1" ht="19.5" customHeight="1" thickBot="1">
      <c r="B13" s="257">
        <v>1</v>
      </c>
      <c r="C13" s="522">
        <v>2</v>
      </c>
      <c r="D13" s="521">
        <v>3</v>
      </c>
      <c r="E13" s="252">
        <v>4</v>
      </c>
      <c r="F13" s="252">
        <v>5</v>
      </c>
      <c r="G13" s="253">
        <v>6</v>
      </c>
      <c r="H13" s="84"/>
      <c r="I13" s="84"/>
      <c r="J13" s="84"/>
      <c r="K13" s="84"/>
    </row>
    <row r="14" spans="2:7" s="57" customFormat="1" ht="34.5" customHeight="1">
      <c r="B14" s="712" t="s">
        <v>824</v>
      </c>
      <c r="C14" s="254" t="s">
        <v>372</v>
      </c>
      <c r="D14" s="404" t="s">
        <v>825</v>
      </c>
      <c r="E14" s="408" t="s">
        <v>826</v>
      </c>
      <c r="F14" s="506">
        <v>17834826.79</v>
      </c>
      <c r="G14" s="506">
        <v>17834826.79</v>
      </c>
    </row>
    <row r="15" spans="2:7" s="57" customFormat="1" ht="34.5" customHeight="1">
      <c r="B15" s="712"/>
      <c r="C15" s="255" t="s">
        <v>372</v>
      </c>
      <c r="D15" s="364" t="s">
        <v>790</v>
      </c>
      <c r="E15" s="410" t="s">
        <v>791</v>
      </c>
      <c r="F15" s="507">
        <v>3050.67</v>
      </c>
      <c r="G15" s="507">
        <v>3050.67</v>
      </c>
    </row>
    <row r="16" spans="2:7" s="57" customFormat="1" ht="34.5" customHeight="1">
      <c r="B16" s="712"/>
      <c r="C16" s="255" t="s">
        <v>372</v>
      </c>
      <c r="D16" s="364" t="s">
        <v>827</v>
      </c>
      <c r="E16" s="410" t="s">
        <v>828</v>
      </c>
      <c r="F16" s="507">
        <v>51492.28</v>
      </c>
      <c r="G16" s="507">
        <v>51492.28</v>
      </c>
    </row>
    <row r="17" spans="2:7" s="57" customFormat="1" ht="34.5" customHeight="1" thickBot="1">
      <c r="B17" s="713"/>
      <c r="C17" s="259" t="s">
        <v>656</v>
      </c>
      <c r="D17" s="405"/>
      <c r="E17" s="413"/>
      <c r="F17" s="508">
        <v>17889369.740000002</v>
      </c>
      <c r="G17" s="508">
        <v>17889369.740000002</v>
      </c>
    </row>
    <row r="18" spans="2:7" s="57" customFormat="1" ht="34.5" customHeight="1">
      <c r="B18" s="714" t="s">
        <v>819</v>
      </c>
      <c r="C18" s="256" t="s">
        <v>372</v>
      </c>
      <c r="D18" s="364" t="s">
        <v>825</v>
      </c>
      <c r="E18" s="408" t="s">
        <v>826</v>
      </c>
      <c r="F18" s="509">
        <v>11484676.23</v>
      </c>
      <c r="G18" s="509">
        <v>11484676.23</v>
      </c>
    </row>
    <row r="19" spans="2:7" s="57" customFormat="1" ht="34.5" customHeight="1">
      <c r="B19" s="717"/>
      <c r="C19" s="255" t="s">
        <v>372</v>
      </c>
      <c r="D19" s="364" t="s">
        <v>790</v>
      </c>
      <c r="E19" s="410" t="s">
        <v>791</v>
      </c>
      <c r="F19" s="510">
        <v>14217.27</v>
      </c>
      <c r="G19" s="510">
        <v>14217.27</v>
      </c>
    </row>
    <row r="20" spans="2:7" s="57" customFormat="1" ht="34.5" customHeight="1">
      <c r="B20" s="717"/>
      <c r="C20" s="255" t="s">
        <v>372</v>
      </c>
      <c r="D20" s="364" t="s">
        <v>827</v>
      </c>
      <c r="E20" s="410" t="s">
        <v>829</v>
      </c>
      <c r="F20" s="510">
        <v>13557.5</v>
      </c>
      <c r="G20" s="510">
        <v>13557.5</v>
      </c>
    </row>
    <row r="21" spans="2:7" s="57" customFormat="1" ht="34.5" customHeight="1" thickBot="1">
      <c r="B21" s="718"/>
      <c r="C21" s="259" t="s">
        <v>656</v>
      </c>
      <c r="D21" s="406"/>
      <c r="E21" s="503"/>
      <c r="F21" s="511">
        <v>11512451</v>
      </c>
      <c r="G21" s="512">
        <v>11512451</v>
      </c>
    </row>
    <row r="22" spans="2:7" s="57" customFormat="1" ht="34.5" customHeight="1">
      <c r="B22" s="714" t="s">
        <v>830</v>
      </c>
      <c r="C22" s="256" t="s">
        <v>372</v>
      </c>
      <c r="D22" s="364" t="s">
        <v>825</v>
      </c>
      <c r="E22" s="504" t="s">
        <v>826</v>
      </c>
      <c r="F22" s="513">
        <v>18160407.44</v>
      </c>
      <c r="G22" s="513">
        <v>18160407.44</v>
      </c>
    </row>
    <row r="23" spans="2:7" s="57" customFormat="1" ht="34.5" customHeight="1">
      <c r="B23" s="715"/>
      <c r="C23" s="258" t="s">
        <v>372</v>
      </c>
      <c r="D23" s="364" t="s">
        <v>790</v>
      </c>
      <c r="E23" s="410" t="s">
        <v>791</v>
      </c>
      <c r="F23" s="514">
        <v>17391.82</v>
      </c>
      <c r="G23" s="515">
        <v>17391.82</v>
      </c>
    </row>
    <row r="24" spans="2:7" s="57" customFormat="1" ht="34.5" customHeight="1">
      <c r="B24" s="715"/>
      <c r="C24" s="258" t="s">
        <v>372</v>
      </c>
      <c r="D24" s="364" t="s">
        <v>827</v>
      </c>
      <c r="E24" s="410" t="s">
        <v>828</v>
      </c>
      <c r="F24" s="514">
        <v>59322.26</v>
      </c>
      <c r="G24" s="514">
        <v>59322.26</v>
      </c>
    </row>
    <row r="25" spans="2:7" s="57" customFormat="1" ht="34.5" customHeight="1" thickBot="1">
      <c r="B25" s="716"/>
      <c r="C25" s="259" t="s">
        <v>656</v>
      </c>
      <c r="D25" s="407"/>
      <c r="E25" s="505"/>
      <c r="F25" s="512">
        <f>+F22+F23+F24</f>
        <v>18237121.520000003</v>
      </c>
      <c r="G25" s="516">
        <f>+G22+G23+G24</f>
        <v>18237121.520000003</v>
      </c>
    </row>
    <row r="26" spans="2:7" s="57" customFormat="1" ht="34.5" customHeight="1">
      <c r="B26" s="714" t="s">
        <v>831</v>
      </c>
      <c r="C26" s="256" t="s">
        <v>372</v>
      </c>
      <c r="D26" s="404" t="s">
        <v>825</v>
      </c>
      <c r="E26" s="408" t="s">
        <v>826</v>
      </c>
      <c r="F26" s="517"/>
      <c r="G26" s="518"/>
    </row>
    <row r="27" spans="2:7" s="57" customFormat="1" ht="34.5" customHeight="1">
      <c r="B27" s="717"/>
      <c r="C27" s="255" t="s">
        <v>372</v>
      </c>
      <c r="D27" s="364" t="s">
        <v>790</v>
      </c>
      <c r="E27" s="410" t="s">
        <v>791</v>
      </c>
      <c r="F27" s="411"/>
      <c r="G27" s="411"/>
    </row>
    <row r="28" spans="2:7" s="57" customFormat="1" ht="34.5" customHeight="1">
      <c r="B28" s="717"/>
      <c r="C28" s="255" t="s">
        <v>372</v>
      </c>
      <c r="D28" s="364" t="s">
        <v>827</v>
      </c>
      <c r="E28" s="410" t="s">
        <v>828</v>
      </c>
      <c r="F28" s="411"/>
      <c r="G28" s="411"/>
    </row>
    <row r="29" spans="2:7" s="57" customFormat="1" ht="34.5" customHeight="1" thickBot="1">
      <c r="B29" s="718"/>
      <c r="C29" s="259" t="s">
        <v>656</v>
      </c>
      <c r="D29" s="364"/>
      <c r="E29" s="410"/>
      <c r="F29" s="412"/>
      <c r="G29" s="412"/>
    </row>
    <row r="30" spans="2:7" s="57" customFormat="1" ht="34.5" customHeight="1">
      <c r="B30" s="714" t="s">
        <v>832</v>
      </c>
      <c r="C30" s="254" t="s">
        <v>372</v>
      </c>
      <c r="D30" s="404" t="s">
        <v>825</v>
      </c>
      <c r="E30" s="408" t="s">
        <v>826</v>
      </c>
      <c r="F30" s="409"/>
      <c r="G30" s="409"/>
    </row>
    <row r="31" spans="2:7" s="57" customFormat="1" ht="34.5" customHeight="1">
      <c r="B31" s="717"/>
      <c r="C31" s="255" t="s">
        <v>372</v>
      </c>
      <c r="D31" s="364" t="s">
        <v>790</v>
      </c>
      <c r="E31" s="410" t="s">
        <v>791</v>
      </c>
      <c r="F31" s="411"/>
      <c r="G31" s="411"/>
    </row>
    <row r="32" spans="2:7" s="57" customFormat="1" ht="34.5" customHeight="1">
      <c r="B32" s="717"/>
      <c r="C32" s="255" t="s">
        <v>372</v>
      </c>
      <c r="D32" s="364" t="s">
        <v>827</v>
      </c>
      <c r="E32" s="410" t="s">
        <v>828</v>
      </c>
      <c r="F32" s="411"/>
      <c r="G32" s="411"/>
    </row>
    <row r="33" spans="2:7" s="57" customFormat="1" ht="34.5" customHeight="1" thickBot="1">
      <c r="B33" s="718"/>
      <c r="C33" s="259" t="s">
        <v>656</v>
      </c>
      <c r="D33" s="405"/>
      <c r="E33" s="413"/>
      <c r="F33" s="412"/>
      <c r="G33" s="412"/>
    </row>
    <row r="34" spans="2:7" s="57" customFormat="1" ht="20.25">
      <c r="B34" s="125"/>
      <c r="C34" s="126"/>
      <c r="D34" s="125"/>
      <c r="E34" s="125"/>
      <c r="F34" s="125"/>
      <c r="G34" s="125"/>
    </row>
    <row r="35" spans="2:10" ht="19.5" customHeight="1">
      <c r="B35" s="21" t="s">
        <v>853</v>
      </c>
      <c r="C35" s="21"/>
      <c r="D35" s="21"/>
      <c r="F35" s="113" t="s">
        <v>833</v>
      </c>
      <c r="G35" s="113"/>
      <c r="H35" s="113"/>
      <c r="I35" s="113"/>
      <c r="J35" s="113"/>
    </row>
    <row r="36" spans="2:7" ht="20.25">
      <c r="B36" s="125"/>
      <c r="C36" s="126"/>
      <c r="D36" s="125"/>
      <c r="E36" s="108" t="s">
        <v>550</v>
      </c>
      <c r="F36" s="125"/>
      <c r="G36" s="125"/>
    </row>
    <row r="37" spans="2:7" ht="20.25">
      <c r="B37" s="125"/>
      <c r="C37" s="126"/>
      <c r="D37" s="125"/>
      <c r="E37" s="125"/>
      <c r="F37" s="125"/>
      <c r="G37" s="125"/>
    </row>
  </sheetData>
  <sheetProtection/>
  <mergeCells count="6">
    <mergeCell ref="B7:G7"/>
    <mergeCell ref="B14:B17"/>
    <mergeCell ref="B22:B25"/>
    <mergeCell ref="B26:B29"/>
    <mergeCell ref="B30:B33"/>
    <mergeCell ref="B18:B21"/>
  </mergeCells>
  <printOptions/>
  <pageMargins left="0.45" right="0.45" top="0.75" bottom="0.75" header="0.3" footer="0.3"/>
  <pageSetup fitToHeight="0" fitToWidth="1" orientation="portrait" scale="35" r:id="rId1"/>
</worksheet>
</file>

<file path=xl/worksheets/sheet12.xml><?xml version="1.0" encoding="utf-8"?>
<worksheet xmlns="http://schemas.openxmlformats.org/spreadsheetml/2006/main" xmlns:r="http://schemas.openxmlformats.org/officeDocument/2006/relationships">
  <sheetPr>
    <tabColor theme="4"/>
    <pageSetUpPr fitToPage="1"/>
  </sheetPr>
  <dimension ref="A1:N27"/>
  <sheetViews>
    <sheetView zoomScalePageLayoutView="0" workbookViewId="0" topLeftCell="A7">
      <selection activeCell="J26" sqref="J26"/>
    </sheetView>
  </sheetViews>
  <sheetFormatPr defaultColWidth="9.140625" defaultRowHeight="12.75"/>
  <cols>
    <col min="1" max="1" width="18.421875" style="0" customWidth="1"/>
    <col min="2" max="2" width="28.140625" style="0" customWidth="1"/>
    <col min="3" max="3" width="20.7109375" style="0" customWidth="1"/>
    <col min="4" max="4" width="13.7109375" style="0" customWidth="1"/>
    <col min="5" max="7" width="20.7109375" style="0" customWidth="1"/>
    <col min="8" max="8" width="18.7109375" style="0" customWidth="1"/>
    <col min="9" max="9" width="19.8515625" style="0" customWidth="1"/>
    <col min="10" max="17" width="13.7109375" style="0" customWidth="1"/>
  </cols>
  <sheetData>
    <row r="1" s="267" customFormat="1" ht="15">
      <c r="L1" s="281" t="s">
        <v>562</v>
      </c>
    </row>
    <row r="2" spans="2:3" s="267" customFormat="1" ht="15.75">
      <c r="B2" s="1" t="s">
        <v>680</v>
      </c>
      <c r="C2"/>
    </row>
    <row r="3" spans="2:3" s="267" customFormat="1" ht="15.75" customHeight="1">
      <c r="B3" s="1" t="s">
        <v>681</v>
      </c>
      <c r="C3"/>
    </row>
    <row r="4" spans="1:12" s="267" customFormat="1" ht="18.75">
      <c r="A4" s="721" t="s">
        <v>572</v>
      </c>
      <c r="B4" s="721"/>
      <c r="C4" s="721"/>
      <c r="D4" s="721"/>
      <c r="E4" s="721"/>
      <c r="F4" s="721"/>
      <c r="G4" s="721"/>
      <c r="H4" s="721"/>
      <c r="I4" s="721"/>
      <c r="J4" s="721"/>
      <c r="K4" s="721"/>
      <c r="L4" s="721"/>
    </row>
    <row r="5" s="267" customFormat="1" ht="15"/>
    <row r="6" spans="1:7" s="267" customFormat="1" ht="90.75" customHeight="1" thickBot="1">
      <c r="A6" s="271"/>
      <c r="B6" s="271"/>
      <c r="C6" s="271"/>
      <c r="D6" s="271"/>
      <c r="E6" s="271"/>
      <c r="F6" s="271"/>
      <c r="G6" s="282" t="s">
        <v>679</v>
      </c>
    </row>
    <row r="7" spans="1:10" s="267" customFormat="1" ht="45.75" thickBot="1">
      <c r="A7" s="278" t="s">
        <v>540</v>
      </c>
      <c r="B7" s="277" t="s">
        <v>667</v>
      </c>
      <c r="C7" s="274" t="s">
        <v>677</v>
      </c>
      <c r="D7" s="274" t="s">
        <v>668</v>
      </c>
      <c r="E7" s="274" t="s">
        <v>669</v>
      </c>
      <c r="F7" s="274" t="s">
        <v>670</v>
      </c>
      <c r="G7" s="277" t="s">
        <v>672</v>
      </c>
      <c r="I7" s="268"/>
      <c r="J7" s="268"/>
    </row>
    <row r="8" spans="1:10" s="267" customFormat="1" ht="60">
      <c r="A8" s="321">
        <v>1</v>
      </c>
      <c r="B8" s="322" t="s">
        <v>716</v>
      </c>
      <c r="C8" s="323" t="s">
        <v>717</v>
      </c>
      <c r="D8" s="323" t="s">
        <v>718</v>
      </c>
      <c r="E8" s="323" t="s">
        <v>719</v>
      </c>
      <c r="F8" s="324">
        <v>13850</v>
      </c>
      <c r="G8" s="325">
        <v>0</v>
      </c>
      <c r="I8" s="268"/>
      <c r="J8" s="268"/>
    </row>
    <row r="9" spans="1:10" s="267" customFormat="1" ht="15">
      <c r="A9" s="279">
        <v>2</v>
      </c>
      <c r="B9" s="326"/>
      <c r="C9" s="327"/>
      <c r="D9" s="328"/>
      <c r="E9" s="328"/>
      <c r="F9" s="329"/>
      <c r="G9" s="330"/>
      <c r="H9" s="269"/>
      <c r="I9" s="269"/>
      <c r="J9" s="269"/>
    </row>
    <row r="10" spans="1:10" s="267" customFormat="1" ht="15.75" thickBot="1">
      <c r="A10" s="722" t="s">
        <v>671</v>
      </c>
      <c r="B10" s="723"/>
      <c r="C10" s="275"/>
      <c r="D10" s="275"/>
      <c r="E10" s="276"/>
      <c r="F10" s="372">
        <f>SUM(F8:F9)</f>
        <v>13850</v>
      </c>
      <c r="G10" s="373">
        <f>SUM(G8:G9)</f>
        <v>0</v>
      </c>
      <c r="H10" s="270"/>
      <c r="I10" s="270"/>
      <c r="J10" s="331"/>
    </row>
    <row r="11" spans="1:10" s="267" customFormat="1" ht="15">
      <c r="A11" s="269"/>
      <c r="B11" s="283"/>
      <c r="C11" s="286"/>
      <c r="D11" s="286"/>
      <c r="E11" s="287"/>
      <c r="F11" s="288"/>
      <c r="G11" s="287"/>
      <c r="H11" s="270"/>
      <c r="I11" s="270"/>
      <c r="J11" s="270"/>
    </row>
    <row r="12" spans="1:10" s="267" customFormat="1" ht="15.75">
      <c r="A12" s="284" t="s">
        <v>678</v>
      </c>
      <c r="B12" s="269"/>
      <c r="C12" s="286"/>
      <c r="D12" s="286"/>
      <c r="E12" s="287"/>
      <c r="F12" s="287"/>
      <c r="G12" s="287"/>
      <c r="H12" s="270"/>
      <c r="I12" s="270"/>
      <c r="J12" s="270"/>
    </row>
    <row r="13" spans="1:12" s="267" customFormat="1" ht="15.75" thickBot="1">
      <c r="A13" s="271"/>
      <c r="B13" s="271"/>
      <c r="C13" s="271"/>
      <c r="D13" s="271"/>
      <c r="E13" s="271"/>
      <c r="F13" s="271"/>
      <c r="G13" s="271"/>
      <c r="H13" s="271"/>
      <c r="L13" s="282" t="s">
        <v>679</v>
      </c>
    </row>
    <row r="14" spans="1:12" s="267" customFormat="1" ht="15" customHeight="1">
      <c r="A14" s="724" t="s">
        <v>540</v>
      </c>
      <c r="B14" s="726" t="s">
        <v>667</v>
      </c>
      <c r="C14" s="728" t="s">
        <v>673</v>
      </c>
      <c r="D14" s="729"/>
      <c r="E14" s="730" t="s">
        <v>812</v>
      </c>
      <c r="F14" s="731"/>
      <c r="G14" s="732" t="s">
        <v>813</v>
      </c>
      <c r="H14" s="732"/>
      <c r="I14" s="733" t="s">
        <v>814</v>
      </c>
      <c r="J14" s="734"/>
      <c r="K14" s="735" t="s">
        <v>815</v>
      </c>
      <c r="L14" s="734"/>
    </row>
    <row r="15" spans="1:12" s="267" customFormat="1" ht="15.75" thickBot="1">
      <c r="A15" s="725"/>
      <c r="B15" s="727"/>
      <c r="C15" s="273" t="s">
        <v>675</v>
      </c>
      <c r="D15" s="272" t="s">
        <v>674</v>
      </c>
      <c r="E15" s="273" t="s">
        <v>675</v>
      </c>
      <c r="F15" s="272" t="s">
        <v>674</v>
      </c>
      <c r="G15" s="273" t="s">
        <v>675</v>
      </c>
      <c r="H15" s="272" t="s">
        <v>674</v>
      </c>
      <c r="I15" s="273" t="s">
        <v>675</v>
      </c>
      <c r="J15" s="272" t="s">
        <v>674</v>
      </c>
      <c r="K15" s="273" t="s">
        <v>675</v>
      </c>
      <c r="L15" s="272" t="s">
        <v>674</v>
      </c>
    </row>
    <row r="16" spans="1:14" s="267" customFormat="1" ht="30">
      <c r="A16" s="285">
        <v>1</v>
      </c>
      <c r="B16" s="332" t="s">
        <v>693</v>
      </c>
      <c r="C16" s="333">
        <v>3988</v>
      </c>
      <c r="D16" s="334">
        <v>3988</v>
      </c>
      <c r="E16" s="333">
        <v>0</v>
      </c>
      <c r="F16" s="334">
        <v>3988</v>
      </c>
      <c r="G16" s="333">
        <v>3988</v>
      </c>
      <c r="H16" s="335">
        <v>3988</v>
      </c>
      <c r="I16" s="336">
        <v>3988</v>
      </c>
      <c r="J16" s="334"/>
      <c r="K16" s="333">
        <v>3988</v>
      </c>
      <c r="L16" s="334"/>
      <c r="M16" s="355"/>
      <c r="N16" s="355"/>
    </row>
    <row r="17" spans="1:14" s="267" customFormat="1" ht="15">
      <c r="A17" s="280">
        <v>2</v>
      </c>
      <c r="B17" s="337" t="s">
        <v>694</v>
      </c>
      <c r="C17" s="338">
        <v>700</v>
      </c>
      <c r="D17" s="339">
        <v>0</v>
      </c>
      <c r="E17" s="338">
        <v>700</v>
      </c>
      <c r="F17" s="339">
        <v>0</v>
      </c>
      <c r="G17" s="338">
        <v>700</v>
      </c>
      <c r="H17" s="340">
        <v>0</v>
      </c>
      <c r="I17" s="341">
        <v>700</v>
      </c>
      <c r="J17" s="339"/>
      <c r="K17" s="338">
        <v>700</v>
      </c>
      <c r="L17" s="339"/>
      <c r="M17" s="355"/>
      <c r="N17" s="355"/>
    </row>
    <row r="18" spans="1:14" s="267" customFormat="1" ht="15" customHeight="1">
      <c r="A18" s="280">
        <v>3</v>
      </c>
      <c r="B18" s="342" t="s">
        <v>695</v>
      </c>
      <c r="C18" s="338">
        <v>6850</v>
      </c>
      <c r="D18" s="339">
        <v>1792</v>
      </c>
      <c r="E18" s="338">
        <v>1500</v>
      </c>
      <c r="F18" s="339">
        <v>1493</v>
      </c>
      <c r="G18" s="338">
        <v>1850</v>
      </c>
      <c r="H18" s="340">
        <v>1792</v>
      </c>
      <c r="I18" s="341">
        <v>1850</v>
      </c>
      <c r="J18" s="339"/>
      <c r="K18" s="338">
        <v>6850</v>
      </c>
      <c r="L18" s="339"/>
      <c r="M18" s="355"/>
      <c r="N18" s="355"/>
    </row>
    <row r="19" spans="1:14" s="267" customFormat="1" ht="22.5" customHeight="1" thickBot="1">
      <c r="A19" s="343">
        <v>4</v>
      </c>
      <c r="B19" s="344" t="s">
        <v>696</v>
      </c>
      <c r="C19" s="345">
        <v>2500</v>
      </c>
      <c r="D19" s="346">
        <v>2471</v>
      </c>
      <c r="E19" s="345">
        <v>1000</v>
      </c>
      <c r="F19" s="346">
        <v>1974</v>
      </c>
      <c r="G19" s="345">
        <v>1500</v>
      </c>
      <c r="H19" s="347">
        <v>2471</v>
      </c>
      <c r="I19" s="348">
        <v>2500</v>
      </c>
      <c r="J19" s="339"/>
      <c r="K19" s="345">
        <v>2500</v>
      </c>
      <c r="L19" s="346"/>
      <c r="M19" s="355"/>
      <c r="N19" s="355"/>
    </row>
    <row r="20" spans="1:14" s="267" customFormat="1" ht="15.75" thickBot="1">
      <c r="A20" s="719" t="s">
        <v>671</v>
      </c>
      <c r="B20" s="720"/>
      <c r="C20" s="523">
        <f>SUM(C16:C19)</f>
        <v>14038</v>
      </c>
      <c r="D20" s="524">
        <f>SUM(D16:D19)</f>
        <v>8251</v>
      </c>
      <c r="E20" s="523">
        <f aca="true" t="shared" si="0" ref="E20:L20">SUM(E16:E19)</f>
        <v>3200</v>
      </c>
      <c r="F20" s="524">
        <f t="shared" si="0"/>
        <v>7455</v>
      </c>
      <c r="G20" s="523">
        <f t="shared" si="0"/>
        <v>8038</v>
      </c>
      <c r="H20" s="525">
        <f t="shared" si="0"/>
        <v>8251</v>
      </c>
      <c r="I20" s="526">
        <f t="shared" si="0"/>
        <v>9038</v>
      </c>
      <c r="J20" s="527">
        <f t="shared" si="0"/>
        <v>0</v>
      </c>
      <c r="K20" s="523">
        <f t="shared" si="0"/>
        <v>14038</v>
      </c>
      <c r="L20" s="524">
        <f t="shared" si="0"/>
        <v>0</v>
      </c>
      <c r="M20" s="355"/>
      <c r="N20" s="355"/>
    </row>
    <row r="21" spans="1:12" s="267" customFormat="1" ht="15">
      <c r="A21" s="349"/>
      <c r="B21"/>
      <c r="C21"/>
      <c r="D21"/>
      <c r="E21"/>
      <c r="F21"/>
      <c r="G21"/>
      <c r="H21"/>
      <c r="I21"/>
      <c r="J21"/>
      <c r="K21"/>
      <c r="L21"/>
    </row>
    <row r="22" spans="1:12" s="267" customFormat="1" ht="15">
      <c r="A22"/>
      <c r="B22"/>
      <c r="C22"/>
      <c r="D22"/>
      <c r="E22"/>
      <c r="F22"/>
      <c r="G22"/>
      <c r="H22"/>
      <c r="I22"/>
      <c r="J22"/>
      <c r="K22"/>
      <c r="L22"/>
    </row>
    <row r="23" spans="1:12" s="267" customFormat="1" ht="15.75">
      <c r="A23" s="21" t="s">
        <v>853</v>
      </c>
      <c r="B23" s="21"/>
      <c r="C23" s="21"/>
      <c r="D23" s="21"/>
      <c r="E23" s="108" t="s">
        <v>550</v>
      </c>
      <c r="F23" s="21"/>
      <c r="G23" s="21" t="s">
        <v>551</v>
      </c>
      <c r="H23" s="21"/>
      <c r="I23" s="2"/>
      <c r="J23"/>
      <c r="K23"/>
      <c r="L23"/>
    </row>
    <row r="24" spans="1:12" s="267" customFormat="1" ht="15">
      <c r="A24"/>
      <c r="B24"/>
      <c r="C24"/>
      <c r="D24"/>
      <c r="E24"/>
      <c r="F24"/>
      <c r="G24"/>
      <c r="H24"/>
      <c r="I24"/>
      <c r="J24"/>
      <c r="K24"/>
      <c r="L24"/>
    </row>
    <row r="25" spans="1:12" s="267" customFormat="1" ht="15">
      <c r="A25"/>
      <c r="B25"/>
      <c r="C25"/>
      <c r="D25"/>
      <c r="E25"/>
      <c r="F25"/>
      <c r="G25"/>
      <c r="H25"/>
      <c r="I25"/>
      <c r="J25"/>
      <c r="K25"/>
      <c r="L25"/>
    </row>
    <row r="26" spans="1:12" s="267" customFormat="1" ht="15">
      <c r="A26"/>
      <c r="B26"/>
      <c r="C26"/>
      <c r="D26"/>
      <c r="E26"/>
      <c r="F26"/>
      <c r="G26"/>
      <c r="H26"/>
      <c r="I26"/>
      <c r="J26"/>
      <c r="K26"/>
      <c r="L26"/>
    </row>
    <row r="27" spans="1:12" s="267" customFormat="1" ht="15">
      <c r="A27"/>
      <c r="B27"/>
      <c r="C27"/>
      <c r="D27"/>
      <c r="E27"/>
      <c r="F27"/>
      <c r="G27"/>
      <c r="H27"/>
      <c r="I27"/>
      <c r="J27"/>
      <c r="K27"/>
      <c r="L27"/>
    </row>
  </sheetData>
  <sheetProtection/>
  <mergeCells count="10">
    <mergeCell ref="A20:B20"/>
    <mergeCell ref="A4:L4"/>
    <mergeCell ref="A10:B10"/>
    <mergeCell ref="A14:A15"/>
    <mergeCell ref="B14:B15"/>
    <mergeCell ref="C14:D14"/>
    <mergeCell ref="E14:F14"/>
    <mergeCell ref="G14:H14"/>
    <mergeCell ref="I14:J14"/>
    <mergeCell ref="K14:L14"/>
  </mergeCells>
  <printOptions/>
  <pageMargins left="0.25" right="0.25" top="0.75" bottom="0.75" header="0.3" footer="0.3"/>
  <pageSetup fitToHeight="0" fitToWidth="1" horizontalDpi="600" verticalDpi="600" orientation="landscape" scale="61" r:id="rId1"/>
</worksheet>
</file>

<file path=xl/worksheets/sheet13.xml><?xml version="1.0" encoding="utf-8"?>
<worksheet xmlns="http://schemas.openxmlformats.org/spreadsheetml/2006/main" xmlns:r="http://schemas.openxmlformats.org/officeDocument/2006/relationships">
  <sheetPr>
    <tabColor theme="6"/>
  </sheetPr>
  <dimension ref="B2:G76"/>
  <sheetViews>
    <sheetView tabSelected="1" zoomScalePageLayoutView="0" workbookViewId="0" topLeftCell="A37">
      <selection activeCell="D54" sqref="D54"/>
    </sheetView>
  </sheetViews>
  <sheetFormatPr defaultColWidth="9.140625" defaultRowHeight="12.75"/>
  <cols>
    <col min="1" max="1" width="2.7109375" style="0" customWidth="1"/>
    <col min="2" max="2" width="21.421875" style="0" customWidth="1"/>
    <col min="3" max="3" width="43.57421875" style="0" customWidth="1"/>
    <col min="4" max="4" width="9.28125" style="0" customWidth="1"/>
    <col min="5" max="7" width="15.7109375" style="0" customWidth="1"/>
  </cols>
  <sheetData>
    <row r="2" spans="2:7" ht="15.75">
      <c r="B2" s="1" t="s">
        <v>680</v>
      </c>
      <c r="D2" s="213"/>
      <c r="E2" s="213"/>
      <c r="F2" s="213"/>
      <c r="G2" s="214" t="s">
        <v>573</v>
      </c>
    </row>
    <row r="3" spans="2:7" ht="15.75">
      <c r="B3" s="1" t="s">
        <v>681</v>
      </c>
      <c r="D3" s="213"/>
      <c r="E3" s="213"/>
      <c r="F3" s="213"/>
      <c r="G3" s="213"/>
    </row>
    <row r="4" spans="2:7" ht="15.75">
      <c r="B4" s="215"/>
      <c r="C4" s="216"/>
      <c r="D4" s="216"/>
      <c r="E4" s="216"/>
      <c r="F4" s="216"/>
      <c r="G4" s="216"/>
    </row>
    <row r="5" spans="3:7" ht="51.75" customHeight="1">
      <c r="C5" s="742" t="s">
        <v>652</v>
      </c>
      <c r="D5" s="742"/>
      <c r="E5" s="742"/>
      <c r="F5" s="742"/>
      <c r="G5" s="742"/>
    </row>
    <row r="6" spans="3:7" ht="12.75">
      <c r="C6" s="743" t="s">
        <v>852</v>
      </c>
      <c r="D6" s="743"/>
      <c r="E6" s="743"/>
      <c r="F6" s="743"/>
      <c r="G6" s="743"/>
    </row>
    <row r="7" spans="2:7" ht="12.75">
      <c r="B7" s="217"/>
      <c r="C7" s="217"/>
      <c r="D7" s="217"/>
      <c r="E7" s="217"/>
      <c r="F7" s="217"/>
      <c r="G7" s="217"/>
    </row>
    <row r="8" spans="2:7" ht="13.5" thickBot="1">
      <c r="B8" s="218"/>
      <c r="C8" s="217"/>
      <c r="D8" s="217"/>
      <c r="E8" s="217"/>
      <c r="F8" s="217"/>
      <c r="G8" s="236" t="s">
        <v>258</v>
      </c>
    </row>
    <row r="9" spans="2:7" ht="12.75" customHeight="1">
      <c r="B9" s="756" t="s">
        <v>88</v>
      </c>
      <c r="C9" s="736" t="s">
        <v>125</v>
      </c>
      <c r="D9" s="738" t="s">
        <v>605</v>
      </c>
      <c r="E9" s="738" t="s">
        <v>606</v>
      </c>
      <c r="F9" s="738" t="s">
        <v>539</v>
      </c>
      <c r="G9" s="740" t="s">
        <v>607</v>
      </c>
    </row>
    <row r="10" spans="2:7" ht="13.5" thickBot="1">
      <c r="B10" s="757"/>
      <c r="C10" s="737"/>
      <c r="D10" s="739"/>
      <c r="E10" s="739"/>
      <c r="F10" s="739"/>
      <c r="G10" s="741"/>
    </row>
    <row r="11" spans="2:7" ht="12.75">
      <c r="B11" s="220">
        <v>1</v>
      </c>
      <c r="C11" s="221">
        <v>2</v>
      </c>
      <c r="D11" s="221">
        <v>3</v>
      </c>
      <c r="E11" s="221">
        <v>4</v>
      </c>
      <c r="F11" s="221">
        <v>5</v>
      </c>
      <c r="G11" s="222">
        <v>6</v>
      </c>
    </row>
    <row r="12" spans="2:7" ht="12.75" customHeight="1">
      <c r="B12" s="758" t="s">
        <v>608</v>
      </c>
      <c r="C12" s="749" t="s">
        <v>609</v>
      </c>
      <c r="D12" s="750">
        <v>9108</v>
      </c>
      <c r="E12" s="751">
        <v>40</v>
      </c>
      <c r="F12" s="753">
        <v>0</v>
      </c>
      <c r="G12" s="754">
        <v>40</v>
      </c>
    </row>
    <row r="13" spans="2:7" ht="12.75">
      <c r="B13" s="759"/>
      <c r="C13" s="749"/>
      <c r="D13" s="750"/>
      <c r="E13" s="752"/>
      <c r="F13" s="753"/>
      <c r="G13" s="755"/>
    </row>
    <row r="14" spans="2:7" ht="24.75" customHeight="1">
      <c r="B14" s="223" t="s">
        <v>610</v>
      </c>
      <c r="C14" s="224" t="s">
        <v>611</v>
      </c>
      <c r="D14" s="225">
        <v>9109</v>
      </c>
      <c r="E14" s="415">
        <v>40</v>
      </c>
      <c r="F14" s="415">
        <v>0</v>
      </c>
      <c r="G14" s="416">
        <v>40</v>
      </c>
    </row>
    <row r="15" spans="2:7" ht="29.25" customHeight="1">
      <c r="B15" s="223" t="s">
        <v>612</v>
      </c>
      <c r="C15" s="224" t="s">
        <v>613</v>
      </c>
      <c r="D15" s="225">
        <v>9110</v>
      </c>
      <c r="E15" s="415"/>
      <c r="F15" s="415"/>
      <c r="G15" s="416"/>
    </row>
    <row r="16" spans="2:7" ht="24.75" customHeight="1">
      <c r="B16" s="223" t="s">
        <v>614</v>
      </c>
      <c r="C16" s="224" t="s">
        <v>615</v>
      </c>
      <c r="D16" s="225">
        <v>9111</v>
      </c>
      <c r="E16" s="415"/>
      <c r="F16" s="415"/>
      <c r="G16" s="416"/>
    </row>
    <row r="17" spans="2:7" ht="40.5" customHeight="1">
      <c r="B17" s="223" t="s">
        <v>616</v>
      </c>
      <c r="C17" s="224" t="s">
        <v>617</v>
      </c>
      <c r="D17" s="225">
        <v>9112</v>
      </c>
      <c r="E17" s="415"/>
      <c r="F17" s="415"/>
      <c r="G17" s="416"/>
    </row>
    <row r="18" spans="2:7" ht="24.75" customHeight="1">
      <c r="B18" s="234" t="s">
        <v>618</v>
      </c>
      <c r="C18" s="448" t="s">
        <v>619</v>
      </c>
      <c r="D18" s="449">
        <v>9113</v>
      </c>
      <c r="E18" s="414">
        <v>3712</v>
      </c>
      <c r="F18" s="414">
        <v>0</v>
      </c>
      <c r="G18" s="417">
        <v>3712</v>
      </c>
    </row>
    <row r="19" spans="2:7" ht="24.75" customHeight="1">
      <c r="B19" s="223" t="s">
        <v>620</v>
      </c>
      <c r="C19" s="224" t="s">
        <v>621</v>
      </c>
      <c r="D19" s="225">
        <v>9114</v>
      </c>
      <c r="E19" s="415">
        <v>3712</v>
      </c>
      <c r="F19" s="415">
        <v>0</v>
      </c>
      <c r="G19" s="416">
        <v>3712</v>
      </c>
    </row>
    <row r="20" spans="2:7" ht="54.75" customHeight="1">
      <c r="B20" s="223" t="s">
        <v>622</v>
      </c>
      <c r="C20" s="224" t="s">
        <v>623</v>
      </c>
      <c r="D20" s="225">
        <v>9115</v>
      </c>
      <c r="E20" s="415"/>
      <c r="F20" s="415"/>
      <c r="G20" s="416"/>
    </row>
    <row r="21" spans="2:7" ht="44.25" customHeight="1">
      <c r="B21" s="223" t="s">
        <v>624</v>
      </c>
      <c r="C21" s="224" t="s">
        <v>625</v>
      </c>
      <c r="D21" s="225">
        <v>9116</v>
      </c>
      <c r="E21" s="415"/>
      <c r="F21" s="415"/>
      <c r="G21" s="416"/>
    </row>
    <row r="22" spans="2:7" ht="53.25" customHeight="1">
      <c r="B22" s="234" t="s">
        <v>626</v>
      </c>
      <c r="C22" s="448" t="s">
        <v>627</v>
      </c>
      <c r="D22" s="449">
        <v>9117</v>
      </c>
      <c r="E22" s="414">
        <v>148929</v>
      </c>
      <c r="F22" s="414">
        <v>62620</v>
      </c>
      <c r="G22" s="417">
        <v>86309</v>
      </c>
    </row>
    <row r="23" spans="2:7" ht="70.5" customHeight="1">
      <c r="B23" s="223" t="s">
        <v>628</v>
      </c>
      <c r="C23" s="224" t="s">
        <v>629</v>
      </c>
      <c r="D23" s="225">
        <v>9118</v>
      </c>
      <c r="E23" s="415">
        <v>45111</v>
      </c>
      <c r="F23" s="415">
        <v>17137</v>
      </c>
      <c r="G23" s="416">
        <v>27974</v>
      </c>
    </row>
    <row r="24" spans="2:7" ht="72.75" customHeight="1">
      <c r="B24" s="223" t="s">
        <v>630</v>
      </c>
      <c r="C24" s="224" t="s">
        <v>631</v>
      </c>
      <c r="D24" s="225">
        <v>9119</v>
      </c>
      <c r="E24" s="418">
        <v>1683</v>
      </c>
      <c r="F24" s="418">
        <v>406</v>
      </c>
      <c r="G24" s="419">
        <v>1277</v>
      </c>
    </row>
    <row r="25" spans="2:7" ht="81" customHeight="1">
      <c r="B25" s="223" t="s">
        <v>630</v>
      </c>
      <c r="C25" s="224" t="s">
        <v>632</v>
      </c>
      <c r="D25" s="226">
        <v>9120</v>
      </c>
      <c r="E25" s="418">
        <v>51452</v>
      </c>
      <c r="F25" s="418">
        <v>31284</v>
      </c>
      <c r="G25" s="419">
        <v>20168</v>
      </c>
    </row>
    <row r="26" spans="2:7" ht="21" customHeight="1">
      <c r="B26" s="760" t="s">
        <v>633</v>
      </c>
      <c r="C26" s="744" t="s">
        <v>634</v>
      </c>
      <c r="D26" s="746">
        <v>9121</v>
      </c>
      <c r="E26" s="747">
        <v>9156</v>
      </c>
      <c r="F26" s="747">
        <v>6844</v>
      </c>
      <c r="G26" s="748">
        <v>2312</v>
      </c>
    </row>
    <row r="27" spans="2:7" ht="48.75" customHeight="1">
      <c r="B27" s="760"/>
      <c r="C27" s="745"/>
      <c r="D27" s="746"/>
      <c r="E27" s="747"/>
      <c r="F27" s="747"/>
      <c r="G27" s="748"/>
    </row>
    <row r="28" spans="2:7" ht="63" customHeight="1">
      <c r="B28" s="223" t="s">
        <v>633</v>
      </c>
      <c r="C28" s="224" t="s">
        <v>635</v>
      </c>
      <c r="D28" s="226">
        <v>9122</v>
      </c>
      <c r="E28" s="418">
        <v>41527</v>
      </c>
      <c r="F28" s="418">
        <v>6949</v>
      </c>
      <c r="G28" s="419">
        <v>34578</v>
      </c>
    </row>
    <row r="29" spans="2:7" ht="78" customHeight="1">
      <c r="B29" s="223" t="s">
        <v>630</v>
      </c>
      <c r="C29" s="227" t="s">
        <v>636</v>
      </c>
      <c r="D29" s="225">
        <v>9123</v>
      </c>
      <c r="E29" s="420"/>
      <c r="F29" s="415"/>
      <c r="G29" s="416"/>
    </row>
    <row r="30" spans="2:7" ht="33" customHeight="1">
      <c r="B30" s="234" t="s">
        <v>637</v>
      </c>
      <c r="C30" s="448" t="s">
        <v>638</v>
      </c>
      <c r="D30" s="235">
        <v>9124</v>
      </c>
      <c r="E30" s="414">
        <v>9514</v>
      </c>
      <c r="F30" s="414">
        <v>30</v>
      </c>
      <c r="G30" s="417">
        <v>9484</v>
      </c>
    </row>
    <row r="31" spans="2:7" ht="42" customHeight="1">
      <c r="B31" s="223" t="s">
        <v>639</v>
      </c>
      <c r="C31" s="224" t="s">
        <v>640</v>
      </c>
      <c r="D31" s="225">
        <v>9125</v>
      </c>
      <c r="E31" s="421">
        <v>303</v>
      </c>
      <c r="F31" s="415">
        <v>30</v>
      </c>
      <c r="G31" s="416">
        <v>273</v>
      </c>
    </row>
    <row r="32" spans="2:7" ht="39.75" customHeight="1">
      <c r="B32" s="223" t="s">
        <v>641</v>
      </c>
      <c r="C32" s="228" t="s">
        <v>642</v>
      </c>
      <c r="D32" s="225">
        <v>9126</v>
      </c>
      <c r="E32" s="421">
        <v>4759</v>
      </c>
      <c r="F32" s="415">
        <v>0</v>
      </c>
      <c r="G32" s="416">
        <v>4759</v>
      </c>
    </row>
    <row r="33" spans="2:7" ht="36" customHeight="1">
      <c r="B33" s="760" t="s">
        <v>641</v>
      </c>
      <c r="C33" s="744" t="s">
        <v>643</v>
      </c>
      <c r="D33" s="746">
        <v>9127</v>
      </c>
      <c r="E33" s="762"/>
      <c r="F33" s="763"/>
      <c r="G33" s="764"/>
    </row>
    <row r="34" spans="2:7" ht="9" customHeight="1">
      <c r="B34" s="760"/>
      <c r="C34" s="745"/>
      <c r="D34" s="746"/>
      <c r="E34" s="762"/>
      <c r="F34" s="763"/>
      <c r="G34" s="764"/>
    </row>
    <row r="35" spans="2:7" ht="42.75" customHeight="1">
      <c r="B35" s="223" t="s">
        <v>644</v>
      </c>
      <c r="C35" s="224" t="s">
        <v>645</v>
      </c>
      <c r="D35" s="225">
        <v>9128</v>
      </c>
      <c r="E35" s="421">
        <v>4452</v>
      </c>
      <c r="F35" s="415"/>
      <c r="G35" s="416">
        <v>4452</v>
      </c>
    </row>
    <row r="36" spans="2:7" ht="48.75" customHeight="1">
      <c r="B36" s="223" t="s">
        <v>646</v>
      </c>
      <c r="C36" s="224" t="s">
        <v>647</v>
      </c>
      <c r="D36" s="225">
        <v>9129</v>
      </c>
      <c r="E36" s="421"/>
      <c r="F36" s="415"/>
      <c r="G36" s="416"/>
    </row>
    <row r="37" spans="2:7" ht="55.5" customHeight="1" thickBot="1">
      <c r="B37" s="229" t="s">
        <v>648</v>
      </c>
      <c r="C37" s="230" t="s">
        <v>649</v>
      </c>
      <c r="D37" s="219">
        <v>9130</v>
      </c>
      <c r="E37" s="422"/>
      <c r="F37" s="423"/>
      <c r="G37" s="424"/>
    </row>
    <row r="38" spans="2:7" ht="12.75">
      <c r="B38" s="217"/>
      <c r="C38" s="217"/>
      <c r="D38" s="217"/>
      <c r="E38" s="217"/>
      <c r="F38" s="217"/>
      <c r="G38" s="217"/>
    </row>
    <row r="39" spans="2:7" ht="15.75">
      <c r="B39" s="231" t="s">
        <v>853</v>
      </c>
      <c r="C39" s="232"/>
      <c r="D39" s="232"/>
      <c r="E39" s="232" t="s">
        <v>650</v>
      </c>
      <c r="F39" s="232"/>
      <c r="G39" s="232"/>
    </row>
    <row r="40" spans="2:7" ht="15.75">
      <c r="B40" s="232"/>
      <c r="C40" s="233" t="s">
        <v>651</v>
      </c>
      <c r="D40" s="217"/>
      <c r="E40" s="232"/>
      <c r="F40" s="217"/>
      <c r="G40" s="232"/>
    </row>
    <row r="41" spans="2:7" ht="15.75">
      <c r="B41" s="232"/>
      <c r="C41" s="233"/>
      <c r="D41" s="217"/>
      <c r="E41" s="232"/>
      <c r="F41" s="217"/>
      <c r="G41" s="232"/>
    </row>
    <row r="42" spans="3:7" ht="12.75" customHeight="1">
      <c r="C42" s="761" t="s">
        <v>657</v>
      </c>
      <c r="D42" s="761"/>
      <c r="E42" s="761"/>
      <c r="F42" s="761"/>
      <c r="G42" s="761"/>
    </row>
    <row r="43" spans="3:7" ht="12.75">
      <c r="C43" s="761"/>
      <c r="D43" s="761"/>
      <c r="E43" s="761"/>
      <c r="F43" s="761"/>
      <c r="G43" s="761"/>
    </row>
    <row r="44" spans="2:7" ht="12.75">
      <c r="B44" s="260"/>
      <c r="C44" s="260"/>
      <c r="D44" s="260"/>
      <c r="E44" s="260"/>
      <c r="F44" s="260"/>
      <c r="G44" s="260"/>
    </row>
    <row r="45" spans="2:7" ht="12.75">
      <c r="B45" s="260"/>
      <c r="C45" s="260"/>
      <c r="D45" s="260"/>
      <c r="E45" s="260"/>
      <c r="F45" s="260"/>
      <c r="G45" s="260"/>
    </row>
    <row r="46" spans="2:7" ht="12.75">
      <c r="B46" s="260"/>
      <c r="C46" s="260"/>
      <c r="D46" s="260"/>
      <c r="E46" s="260"/>
      <c r="F46" s="260"/>
      <c r="G46" s="260"/>
    </row>
    <row r="47" spans="2:7" ht="12.75">
      <c r="B47" s="260"/>
      <c r="C47" s="260"/>
      <c r="D47" s="260"/>
      <c r="E47" s="260"/>
      <c r="F47" s="260"/>
      <c r="G47" s="260"/>
    </row>
    <row r="48" spans="2:7" ht="12.75">
      <c r="B48" s="260"/>
      <c r="C48" s="260"/>
      <c r="D48" s="260"/>
      <c r="E48" s="260"/>
      <c r="F48" s="260"/>
      <c r="G48" s="260"/>
    </row>
    <row r="49" spans="2:7" ht="12.75">
      <c r="B49" s="260"/>
      <c r="C49" s="260"/>
      <c r="D49" s="260"/>
      <c r="E49" s="260"/>
      <c r="F49" s="260"/>
      <c r="G49" s="260"/>
    </row>
    <row r="50" spans="2:7" ht="12.75">
      <c r="B50" s="260"/>
      <c r="C50" s="260"/>
      <c r="D50" s="260"/>
      <c r="E50" s="260"/>
      <c r="F50" s="260"/>
      <c r="G50" s="260"/>
    </row>
    <row r="51" spans="2:7" ht="12.75">
      <c r="B51" s="260"/>
      <c r="C51" s="260"/>
      <c r="D51" s="260"/>
      <c r="E51" s="260"/>
      <c r="F51" s="260"/>
      <c r="G51" s="260"/>
    </row>
    <row r="52" spans="2:7" ht="12.75">
      <c r="B52" s="260"/>
      <c r="C52" s="260"/>
      <c r="D52" s="260"/>
      <c r="E52" s="260"/>
      <c r="F52" s="260"/>
      <c r="G52" s="260"/>
    </row>
    <row r="53" spans="2:7" ht="12.75">
      <c r="B53" s="260"/>
      <c r="C53" s="260"/>
      <c r="D53" s="260"/>
      <c r="E53" s="260"/>
      <c r="F53" s="260"/>
      <c r="G53" s="260"/>
    </row>
    <row r="54" spans="2:7" ht="12.75">
      <c r="B54" s="260"/>
      <c r="C54" s="260"/>
      <c r="D54" s="260"/>
      <c r="E54" s="260"/>
      <c r="F54" s="260"/>
      <c r="G54" s="260"/>
    </row>
    <row r="55" spans="2:7" ht="12.75">
      <c r="B55" s="260"/>
      <c r="C55" s="260"/>
      <c r="D55" s="260"/>
      <c r="E55" s="260"/>
      <c r="F55" s="260"/>
      <c r="G55" s="260"/>
    </row>
    <row r="56" spans="2:7" ht="12.75">
      <c r="B56" s="260"/>
      <c r="C56" s="260"/>
      <c r="D56" s="260"/>
      <c r="E56" s="260"/>
      <c r="F56" s="260"/>
      <c r="G56" s="260"/>
    </row>
    <row r="57" spans="2:7" ht="12.75">
      <c r="B57" s="260"/>
      <c r="C57" s="260"/>
      <c r="D57" s="260"/>
      <c r="E57" s="260"/>
      <c r="F57" s="260"/>
      <c r="G57" s="260"/>
    </row>
    <row r="58" spans="2:7" ht="12.75">
      <c r="B58" s="260"/>
      <c r="C58" s="260"/>
      <c r="D58" s="260"/>
      <c r="E58" s="260"/>
      <c r="F58" s="260"/>
      <c r="G58" s="260"/>
    </row>
    <row r="59" spans="2:7" ht="12.75">
      <c r="B59" s="260"/>
      <c r="C59" s="260"/>
      <c r="D59" s="260"/>
      <c r="E59" s="260"/>
      <c r="F59" s="260"/>
      <c r="G59" s="260"/>
    </row>
    <row r="60" spans="2:7" ht="12.75">
      <c r="B60" s="260"/>
      <c r="C60" s="260"/>
      <c r="D60" s="260"/>
      <c r="E60" s="260"/>
      <c r="F60" s="260"/>
      <c r="G60" s="260"/>
    </row>
    <row r="61" spans="2:7" ht="12.75">
      <c r="B61" s="260"/>
      <c r="C61" s="260"/>
      <c r="D61" s="260"/>
      <c r="E61" s="260"/>
      <c r="F61" s="260"/>
      <c r="G61" s="260"/>
    </row>
    <row r="62" spans="2:7" ht="12.75">
      <c r="B62" s="260"/>
      <c r="C62" s="260"/>
      <c r="D62" s="260"/>
      <c r="E62" s="260"/>
      <c r="F62" s="260"/>
      <c r="G62" s="260"/>
    </row>
    <row r="63" spans="2:7" ht="12.75">
      <c r="B63" s="260"/>
      <c r="C63" s="260"/>
      <c r="D63" s="260"/>
      <c r="E63" s="260"/>
      <c r="F63" s="260"/>
      <c r="G63" s="260"/>
    </row>
    <row r="64" spans="2:7" ht="12.75">
      <c r="B64" s="260"/>
      <c r="C64" s="260"/>
      <c r="D64" s="260"/>
      <c r="E64" s="260"/>
      <c r="F64" s="260"/>
      <c r="G64" s="260"/>
    </row>
    <row r="65" spans="2:7" ht="12.75">
      <c r="B65" s="260"/>
      <c r="C65" s="260"/>
      <c r="D65" s="260"/>
      <c r="E65" s="260"/>
      <c r="F65" s="260"/>
      <c r="G65" s="260"/>
    </row>
    <row r="66" spans="2:7" ht="12.75">
      <c r="B66" s="260"/>
      <c r="C66" s="260"/>
      <c r="D66" s="260"/>
      <c r="E66" s="260"/>
      <c r="F66" s="260"/>
      <c r="G66" s="260"/>
    </row>
    <row r="67" spans="2:7" ht="12.75">
      <c r="B67" s="260"/>
      <c r="C67" s="260"/>
      <c r="D67" s="260"/>
      <c r="E67" s="260"/>
      <c r="F67" s="260"/>
      <c r="G67" s="260"/>
    </row>
    <row r="68" spans="2:7" ht="12.75">
      <c r="B68" s="260"/>
      <c r="C68" s="260"/>
      <c r="D68" s="260"/>
      <c r="E68" s="260"/>
      <c r="F68" s="260"/>
      <c r="G68" s="260"/>
    </row>
    <row r="69" spans="2:7" ht="12.75">
      <c r="B69" s="260"/>
      <c r="C69" s="260"/>
      <c r="D69" s="260"/>
      <c r="E69" s="260"/>
      <c r="F69" s="260"/>
      <c r="G69" s="260"/>
    </row>
    <row r="70" spans="2:7" ht="12.75">
      <c r="B70" s="260"/>
      <c r="C70" s="260"/>
      <c r="D70" s="260"/>
      <c r="E70" s="260"/>
      <c r="F70" s="260"/>
      <c r="G70" s="260"/>
    </row>
    <row r="71" spans="2:7" ht="12.75">
      <c r="B71" s="260"/>
      <c r="C71" s="260"/>
      <c r="D71" s="260"/>
      <c r="E71" s="260"/>
      <c r="F71" s="260"/>
      <c r="G71" s="260"/>
    </row>
    <row r="72" spans="2:7" ht="12.75">
      <c r="B72" s="260"/>
      <c r="C72" s="260"/>
      <c r="D72" s="260"/>
      <c r="E72" s="260"/>
      <c r="F72" s="260"/>
      <c r="G72" s="260"/>
    </row>
    <row r="73" spans="2:7" ht="12.75">
      <c r="B73" s="260"/>
      <c r="C73" s="260"/>
      <c r="D73" s="260"/>
      <c r="E73" s="260"/>
      <c r="F73" s="260"/>
      <c r="G73" s="260"/>
    </row>
    <row r="74" spans="2:7" ht="12.75">
      <c r="B74" s="260"/>
      <c r="C74" s="260"/>
      <c r="D74" s="260"/>
      <c r="E74" s="260"/>
      <c r="F74" s="260"/>
      <c r="G74" s="260"/>
    </row>
    <row r="75" spans="2:7" ht="12.75">
      <c r="B75" s="260"/>
      <c r="C75" s="260"/>
      <c r="D75" s="260"/>
      <c r="E75" s="260"/>
      <c r="F75" s="260"/>
      <c r="G75" s="260"/>
    </row>
    <row r="76" spans="2:7" ht="12.75">
      <c r="B76" s="260"/>
      <c r="C76" s="260"/>
      <c r="D76" s="260"/>
      <c r="E76" s="260"/>
      <c r="F76" s="260"/>
      <c r="G76" s="260"/>
    </row>
  </sheetData>
  <sheetProtection/>
  <mergeCells count="27">
    <mergeCell ref="B9:B10"/>
    <mergeCell ref="B12:B13"/>
    <mergeCell ref="B26:B27"/>
    <mergeCell ref="B33:B34"/>
    <mergeCell ref="C42:G43"/>
    <mergeCell ref="C33:C34"/>
    <mergeCell ref="D33:D34"/>
    <mergeCell ref="E33:E34"/>
    <mergeCell ref="F33:F34"/>
    <mergeCell ref="G33:G34"/>
    <mergeCell ref="C26:C27"/>
    <mergeCell ref="D26:D27"/>
    <mergeCell ref="E26:E27"/>
    <mergeCell ref="F26:F27"/>
    <mergeCell ref="G26:G27"/>
    <mergeCell ref="C12:C13"/>
    <mergeCell ref="D12:D13"/>
    <mergeCell ref="E12:E13"/>
    <mergeCell ref="F12:F13"/>
    <mergeCell ref="G12:G13"/>
    <mergeCell ref="C9:C10"/>
    <mergeCell ref="D9:D10"/>
    <mergeCell ref="E9:E10"/>
    <mergeCell ref="F9:F10"/>
    <mergeCell ref="G9:G10"/>
    <mergeCell ref="C5:G5"/>
    <mergeCell ref="C6:G6"/>
  </mergeCells>
  <printOptions/>
  <pageMargins left="0.2"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B2:I150"/>
  <sheetViews>
    <sheetView zoomScale="60" zoomScaleNormal="60" zoomScalePageLayoutView="0" workbookViewId="0" topLeftCell="A136">
      <selection activeCell="L10" sqref="L10"/>
    </sheetView>
  </sheetViews>
  <sheetFormatPr defaultColWidth="9.140625" defaultRowHeight="12.75"/>
  <cols>
    <col min="1" max="1" width="9.140625" style="35" customWidth="1"/>
    <col min="2" max="2" width="26.7109375" style="35" customWidth="1"/>
    <col min="3" max="3" width="103.00390625" style="35" bestFit="1" customWidth="1"/>
    <col min="4" max="4" width="9.8515625" style="35" customWidth="1"/>
    <col min="5" max="7" width="20.7109375" style="35" customWidth="1"/>
    <col min="8" max="8" width="20.7109375" style="38" customWidth="1"/>
    <col min="9" max="9" width="20.7109375" style="39" customWidth="1"/>
    <col min="10" max="16384" width="9.140625" style="35" customWidth="1"/>
  </cols>
  <sheetData>
    <row r="2" spans="2:4" s="2" customFormat="1" ht="15.75">
      <c r="B2" s="1" t="s">
        <v>680</v>
      </c>
      <c r="C2"/>
      <c r="D2" s="35"/>
    </row>
    <row r="3" spans="2:9" s="2" customFormat="1" ht="15.75">
      <c r="B3" s="1" t="s">
        <v>681</v>
      </c>
      <c r="C3"/>
      <c r="D3" s="35"/>
      <c r="I3" s="6" t="s">
        <v>578</v>
      </c>
    </row>
    <row r="5" spans="2:9" ht="30" customHeight="1">
      <c r="B5" s="615" t="s">
        <v>842</v>
      </c>
      <c r="C5" s="615"/>
      <c r="D5" s="615"/>
      <c r="E5" s="615"/>
      <c r="F5" s="615"/>
      <c r="G5" s="615"/>
      <c r="H5" s="615"/>
      <c r="I5" s="615"/>
    </row>
    <row r="6" spans="2:9" ht="26.25" customHeight="1" thickBot="1">
      <c r="B6" s="36"/>
      <c r="C6" s="37"/>
      <c r="D6" s="37"/>
      <c r="E6" s="37"/>
      <c r="F6" s="37"/>
      <c r="G6" s="37"/>
      <c r="I6" s="148" t="s">
        <v>258</v>
      </c>
    </row>
    <row r="7" spans="2:9" s="63" customFormat="1" ht="42" customHeight="1">
      <c r="B7" s="622" t="s">
        <v>88</v>
      </c>
      <c r="C7" s="624" t="s">
        <v>89</v>
      </c>
      <c r="D7" s="627" t="s">
        <v>129</v>
      </c>
      <c r="E7" s="618" t="s">
        <v>817</v>
      </c>
      <c r="F7" s="616" t="s">
        <v>818</v>
      </c>
      <c r="G7" s="618" t="s">
        <v>830</v>
      </c>
      <c r="H7" s="619"/>
      <c r="I7" s="620" t="s">
        <v>843</v>
      </c>
    </row>
    <row r="8" spans="2:9" s="64" customFormat="1" ht="50.25" customHeight="1" thickBot="1">
      <c r="B8" s="623"/>
      <c r="C8" s="625"/>
      <c r="D8" s="628"/>
      <c r="E8" s="626"/>
      <c r="F8" s="617"/>
      <c r="G8" s="158" t="s">
        <v>95</v>
      </c>
      <c r="H8" s="158" t="s">
        <v>96</v>
      </c>
      <c r="I8" s="621"/>
    </row>
    <row r="9" spans="2:9" s="66" customFormat="1" ht="34.5" customHeight="1">
      <c r="B9" s="155"/>
      <c r="C9" s="156" t="s">
        <v>90</v>
      </c>
      <c r="D9" s="157"/>
      <c r="E9" s="450"/>
      <c r="F9" s="553"/>
      <c r="G9" s="553"/>
      <c r="H9" s="554"/>
      <c r="I9" s="555"/>
    </row>
    <row r="10" spans="2:9" s="66" customFormat="1" ht="34.5" customHeight="1">
      <c r="B10" s="96">
        <v>0</v>
      </c>
      <c r="C10" s="92" t="s">
        <v>259</v>
      </c>
      <c r="D10" s="93" t="s">
        <v>720</v>
      </c>
      <c r="E10" s="241"/>
      <c r="F10" s="556"/>
      <c r="G10" s="556"/>
      <c r="H10" s="557"/>
      <c r="I10" s="558"/>
    </row>
    <row r="11" spans="2:9" s="66" customFormat="1" ht="34.5" customHeight="1">
      <c r="B11" s="96"/>
      <c r="C11" s="92" t="s">
        <v>260</v>
      </c>
      <c r="D11" s="93" t="s">
        <v>721</v>
      </c>
      <c r="E11" s="451">
        <f>+E12+E19+E28+E33+E43</f>
        <v>487886</v>
      </c>
      <c r="F11" s="559">
        <f>+F12+F19+F28+F33+F43</f>
        <v>508065</v>
      </c>
      <c r="G11" s="560">
        <f>+G12+G19+G28+G33+G43</f>
        <v>516945</v>
      </c>
      <c r="H11" s="560">
        <f>+H12+H19+H28+H33+H43</f>
        <v>480707</v>
      </c>
      <c r="I11" s="561">
        <f>SUM(H11/G11*100)</f>
        <v>92.98996991943051</v>
      </c>
    </row>
    <row r="12" spans="2:9" s="66" customFormat="1" ht="34.5" customHeight="1">
      <c r="B12" s="96">
        <v>1</v>
      </c>
      <c r="C12" s="92" t="s">
        <v>261</v>
      </c>
      <c r="D12" s="93" t="s">
        <v>722</v>
      </c>
      <c r="E12" s="451">
        <f>+E13+E14+E15+E16+E17+E18</f>
        <v>447</v>
      </c>
      <c r="F12" s="559">
        <f>+F13+F14+F15+F16+F17+F18</f>
        <v>618</v>
      </c>
      <c r="G12" s="560">
        <f>+G13+G14+G15+G16+G17+G18</f>
        <v>833</v>
      </c>
      <c r="H12" s="560">
        <f>+H13+H14+H15+H16+H17+H18</f>
        <v>496</v>
      </c>
      <c r="I12" s="561">
        <f>SUM(H12/G12*100)</f>
        <v>59.5438175270108</v>
      </c>
    </row>
    <row r="13" spans="2:9" s="66" customFormat="1" ht="34.5" customHeight="1">
      <c r="B13" s="96" t="s">
        <v>262</v>
      </c>
      <c r="C13" s="94" t="s">
        <v>263</v>
      </c>
      <c r="D13" s="93" t="s">
        <v>723</v>
      </c>
      <c r="E13" s="451"/>
      <c r="F13" s="562"/>
      <c r="G13" s="560"/>
      <c r="H13" s="563"/>
      <c r="I13" s="561"/>
    </row>
    <row r="14" spans="2:9" s="66" customFormat="1" ht="34.5" customHeight="1">
      <c r="B14" s="96" t="s">
        <v>264</v>
      </c>
      <c r="C14" s="94" t="s">
        <v>265</v>
      </c>
      <c r="D14" s="93" t="s">
        <v>724</v>
      </c>
      <c r="E14" s="451">
        <v>447</v>
      </c>
      <c r="F14" s="562">
        <v>618</v>
      </c>
      <c r="G14" s="560">
        <v>833</v>
      </c>
      <c r="H14" s="564">
        <v>496</v>
      </c>
      <c r="I14" s="561">
        <f>SUM(H14/G14*100)</f>
        <v>59.5438175270108</v>
      </c>
    </row>
    <row r="15" spans="2:9" s="66" customFormat="1" ht="34.5" customHeight="1">
      <c r="B15" s="96" t="s">
        <v>266</v>
      </c>
      <c r="C15" s="94" t="s">
        <v>267</v>
      </c>
      <c r="D15" s="93" t="s">
        <v>725</v>
      </c>
      <c r="E15" s="451"/>
      <c r="F15" s="562"/>
      <c r="G15" s="560"/>
      <c r="H15" s="563"/>
      <c r="I15" s="561"/>
    </row>
    <row r="16" spans="2:9" s="66" customFormat="1" ht="34.5" customHeight="1">
      <c r="B16" s="97" t="s">
        <v>268</v>
      </c>
      <c r="C16" s="94" t="s">
        <v>269</v>
      </c>
      <c r="D16" s="93" t="s">
        <v>726</v>
      </c>
      <c r="E16" s="451"/>
      <c r="F16" s="562"/>
      <c r="G16" s="560"/>
      <c r="H16" s="563"/>
      <c r="I16" s="561"/>
    </row>
    <row r="17" spans="2:9" s="66" customFormat="1" ht="34.5" customHeight="1">
      <c r="B17" s="97" t="s">
        <v>270</v>
      </c>
      <c r="C17" s="94" t="s">
        <v>271</v>
      </c>
      <c r="D17" s="93" t="s">
        <v>727</v>
      </c>
      <c r="E17" s="451"/>
      <c r="F17" s="562"/>
      <c r="G17" s="560"/>
      <c r="H17" s="563"/>
      <c r="I17" s="561"/>
    </row>
    <row r="18" spans="2:9" s="66" customFormat="1" ht="34.5" customHeight="1">
      <c r="B18" s="97" t="s">
        <v>272</v>
      </c>
      <c r="C18" s="94" t="s">
        <v>273</v>
      </c>
      <c r="D18" s="93" t="s">
        <v>728</v>
      </c>
      <c r="E18" s="451"/>
      <c r="F18" s="562"/>
      <c r="G18" s="560"/>
      <c r="H18" s="564"/>
      <c r="I18" s="561"/>
    </row>
    <row r="19" spans="2:9" s="66" customFormat="1" ht="34.5" customHeight="1">
      <c r="B19" s="98">
        <v>2</v>
      </c>
      <c r="C19" s="92" t="s">
        <v>274</v>
      </c>
      <c r="D19" s="93" t="s">
        <v>820</v>
      </c>
      <c r="E19" s="451">
        <f>+E20+E21+E22+E23+E24+E25+E26+E27</f>
        <v>485343</v>
      </c>
      <c r="F19" s="559">
        <f>+F20+F21+F22+F23+F24+F25+F26+F27</f>
        <v>505435</v>
      </c>
      <c r="G19" s="560">
        <f>+G20+G21+G22+G23+G24+G25+G26+G27</f>
        <v>514058</v>
      </c>
      <c r="H19" s="560">
        <f>+H20+H21+H22+H23+H24+H25+H26+H27</f>
        <v>476499</v>
      </c>
      <c r="I19" s="561">
        <f>SUM(H19/G19*100)</f>
        <v>92.69362601107268</v>
      </c>
    </row>
    <row r="20" spans="2:9" s="66" customFormat="1" ht="34.5" customHeight="1">
      <c r="B20" s="96" t="s">
        <v>275</v>
      </c>
      <c r="C20" s="94" t="s">
        <v>276</v>
      </c>
      <c r="D20" s="93" t="s">
        <v>729</v>
      </c>
      <c r="E20" s="451">
        <v>190723</v>
      </c>
      <c r="F20" s="562">
        <v>190723</v>
      </c>
      <c r="G20" s="560">
        <v>190723</v>
      </c>
      <c r="H20" s="563">
        <v>190723</v>
      </c>
      <c r="I20" s="561">
        <f>SUM(H20/G20*100)</f>
        <v>100</v>
      </c>
    </row>
    <row r="21" spans="2:9" s="66" customFormat="1" ht="34.5" customHeight="1">
      <c r="B21" s="97" t="s">
        <v>277</v>
      </c>
      <c r="C21" s="94" t="s">
        <v>278</v>
      </c>
      <c r="D21" s="93" t="s">
        <v>730</v>
      </c>
      <c r="E21" s="451">
        <v>108239</v>
      </c>
      <c r="F21" s="562">
        <v>111859</v>
      </c>
      <c r="G21" s="560">
        <v>110923</v>
      </c>
      <c r="H21" s="564">
        <v>108407</v>
      </c>
      <c r="I21" s="561">
        <f>SUM(H21/G21*100)</f>
        <v>97.73175986945898</v>
      </c>
    </row>
    <row r="22" spans="2:9" s="66" customFormat="1" ht="34.5" customHeight="1">
      <c r="B22" s="96" t="s">
        <v>279</v>
      </c>
      <c r="C22" s="94" t="s">
        <v>280</v>
      </c>
      <c r="D22" s="93" t="s">
        <v>731</v>
      </c>
      <c r="E22" s="451">
        <v>183881</v>
      </c>
      <c r="F22" s="562">
        <v>202853</v>
      </c>
      <c r="G22" s="560">
        <v>212412</v>
      </c>
      <c r="H22" s="563">
        <v>177369</v>
      </c>
      <c r="I22" s="561">
        <f>SUM(H22/G22*100)</f>
        <v>83.50234450031073</v>
      </c>
    </row>
    <row r="23" spans="2:9" s="66" customFormat="1" ht="34.5" customHeight="1">
      <c r="B23" s="96" t="s">
        <v>281</v>
      </c>
      <c r="C23" s="94" t="s">
        <v>282</v>
      </c>
      <c r="D23" s="93" t="s">
        <v>732</v>
      </c>
      <c r="E23" s="451"/>
      <c r="F23" s="562"/>
      <c r="G23" s="560"/>
      <c r="H23" s="563"/>
      <c r="I23" s="561"/>
    </row>
    <row r="24" spans="2:9" s="66" customFormat="1" ht="34.5" customHeight="1">
      <c r="B24" s="96" t="s">
        <v>283</v>
      </c>
      <c r="C24" s="94" t="s">
        <v>284</v>
      </c>
      <c r="D24" s="93" t="s">
        <v>733</v>
      </c>
      <c r="E24" s="451"/>
      <c r="F24" s="562"/>
      <c r="G24" s="560"/>
      <c r="H24" s="564"/>
      <c r="I24" s="561"/>
    </row>
    <row r="25" spans="2:9" s="66" customFormat="1" ht="34.5" customHeight="1">
      <c r="B25" s="96" t="s">
        <v>285</v>
      </c>
      <c r="C25" s="94" t="s">
        <v>286</v>
      </c>
      <c r="D25" s="93" t="s">
        <v>734</v>
      </c>
      <c r="E25" s="451"/>
      <c r="F25" s="562"/>
      <c r="G25" s="560"/>
      <c r="H25" s="563"/>
      <c r="I25" s="561"/>
    </row>
    <row r="26" spans="2:9" s="66" customFormat="1" ht="34.5" customHeight="1">
      <c r="B26" s="96" t="s">
        <v>287</v>
      </c>
      <c r="C26" s="94" t="s">
        <v>288</v>
      </c>
      <c r="D26" s="93" t="s">
        <v>735</v>
      </c>
      <c r="E26" s="451"/>
      <c r="F26" s="562"/>
      <c r="G26" s="560"/>
      <c r="H26" s="563"/>
      <c r="I26" s="561"/>
    </row>
    <row r="27" spans="2:9" s="66" customFormat="1" ht="34.5" customHeight="1">
      <c r="B27" s="96" t="s">
        <v>289</v>
      </c>
      <c r="C27" s="94" t="s">
        <v>290</v>
      </c>
      <c r="D27" s="93" t="s">
        <v>736</v>
      </c>
      <c r="E27" s="451">
        <v>2500</v>
      </c>
      <c r="F27" s="562"/>
      <c r="G27" s="560"/>
      <c r="H27" s="563"/>
      <c r="I27" s="561"/>
    </row>
    <row r="28" spans="2:9" s="66" customFormat="1" ht="34.5" customHeight="1">
      <c r="B28" s="98">
        <v>3</v>
      </c>
      <c r="C28" s="92" t="s">
        <v>291</v>
      </c>
      <c r="D28" s="93" t="s">
        <v>737</v>
      </c>
      <c r="E28" s="451"/>
      <c r="F28" s="559">
        <f>+F29+F30+F31+F32</f>
        <v>0</v>
      </c>
      <c r="G28" s="560">
        <f>+G29+G30+G31+G32</f>
        <v>0</v>
      </c>
      <c r="H28" s="560">
        <f>+H29+H30+H31+H32</f>
        <v>0</v>
      </c>
      <c r="I28" s="561"/>
    </row>
    <row r="29" spans="2:9" s="66" customFormat="1" ht="34.5" customHeight="1">
      <c r="B29" s="96" t="s">
        <v>292</v>
      </c>
      <c r="C29" s="94" t="s">
        <v>293</v>
      </c>
      <c r="D29" s="93" t="s">
        <v>738</v>
      </c>
      <c r="E29" s="451"/>
      <c r="F29" s="562"/>
      <c r="G29" s="560"/>
      <c r="H29" s="563"/>
      <c r="I29" s="561"/>
    </row>
    <row r="30" spans="2:9" s="66" customFormat="1" ht="34.5" customHeight="1">
      <c r="B30" s="97" t="s">
        <v>294</v>
      </c>
      <c r="C30" s="94" t="s">
        <v>295</v>
      </c>
      <c r="D30" s="93" t="s">
        <v>821</v>
      </c>
      <c r="E30" s="451"/>
      <c r="F30" s="562"/>
      <c r="G30" s="560"/>
      <c r="H30" s="563"/>
      <c r="I30" s="561"/>
    </row>
    <row r="31" spans="2:9" s="66" customFormat="1" ht="34.5" customHeight="1">
      <c r="B31" s="97" t="s">
        <v>296</v>
      </c>
      <c r="C31" s="94" t="s">
        <v>297</v>
      </c>
      <c r="D31" s="93" t="s">
        <v>739</v>
      </c>
      <c r="E31" s="451"/>
      <c r="F31" s="562"/>
      <c r="G31" s="560"/>
      <c r="H31" s="564"/>
      <c r="I31" s="561"/>
    </row>
    <row r="32" spans="2:9" s="66" customFormat="1" ht="34.5" customHeight="1">
      <c r="B32" s="97" t="s">
        <v>298</v>
      </c>
      <c r="C32" s="94" t="s">
        <v>299</v>
      </c>
      <c r="D32" s="93" t="s">
        <v>740</v>
      </c>
      <c r="E32" s="451"/>
      <c r="F32" s="562"/>
      <c r="G32" s="560"/>
      <c r="H32" s="563"/>
      <c r="I32" s="561"/>
    </row>
    <row r="33" spans="2:9" s="66" customFormat="1" ht="34.5" customHeight="1">
      <c r="B33" s="99" t="s">
        <v>300</v>
      </c>
      <c r="C33" s="92" t="s">
        <v>301</v>
      </c>
      <c r="D33" s="93" t="s">
        <v>741</v>
      </c>
      <c r="E33" s="451">
        <v>2096</v>
      </c>
      <c r="F33" s="559">
        <f>+F34+F35+F36+F37+F38+F39+F40+F41+F42</f>
        <v>2012</v>
      </c>
      <c r="G33" s="560">
        <v>2054</v>
      </c>
      <c r="H33" s="560">
        <f>+H34+H35+H36+H37+H38+H39+H40+H41+H42</f>
        <v>3712</v>
      </c>
      <c r="I33" s="561">
        <f>SUM(H33/G33*100)</f>
        <v>180.72054527750728</v>
      </c>
    </row>
    <row r="34" spans="2:9" s="66" customFormat="1" ht="34.5" customHeight="1">
      <c r="B34" s="97" t="s">
        <v>302</v>
      </c>
      <c r="C34" s="94" t="s">
        <v>303</v>
      </c>
      <c r="D34" s="93" t="s">
        <v>742</v>
      </c>
      <c r="E34" s="451"/>
      <c r="F34" s="562"/>
      <c r="G34" s="560"/>
      <c r="H34" s="563"/>
      <c r="I34" s="561"/>
    </row>
    <row r="35" spans="2:9" s="66" customFormat="1" ht="34.5" customHeight="1">
      <c r="B35" s="97" t="s">
        <v>304</v>
      </c>
      <c r="C35" s="94" t="s">
        <v>305</v>
      </c>
      <c r="D35" s="93" t="s">
        <v>743</v>
      </c>
      <c r="E35" s="451"/>
      <c r="F35" s="562"/>
      <c r="G35" s="560"/>
      <c r="H35" s="564"/>
      <c r="I35" s="561"/>
    </row>
    <row r="36" spans="2:9" s="66" customFormat="1" ht="34.5" customHeight="1">
      <c r="B36" s="97" t="s">
        <v>306</v>
      </c>
      <c r="C36" s="94" t="s">
        <v>307</v>
      </c>
      <c r="D36" s="93" t="s">
        <v>744</v>
      </c>
      <c r="E36" s="451"/>
      <c r="F36" s="562"/>
      <c r="G36" s="560"/>
      <c r="H36" s="564">
        <v>1658</v>
      </c>
      <c r="I36" s="561"/>
    </row>
    <row r="37" spans="2:9" s="66" customFormat="1" ht="34.5" customHeight="1">
      <c r="B37" s="97" t="s">
        <v>308</v>
      </c>
      <c r="C37" s="94" t="s">
        <v>309</v>
      </c>
      <c r="D37" s="93" t="s">
        <v>745</v>
      </c>
      <c r="E37" s="451"/>
      <c r="F37" s="562"/>
      <c r="G37" s="560"/>
      <c r="H37" s="563"/>
      <c r="I37" s="561"/>
    </row>
    <row r="38" spans="2:9" s="66" customFormat="1" ht="34.5" customHeight="1">
      <c r="B38" s="97" t="s">
        <v>308</v>
      </c>
      <c r="C38" s="94" t="s">
        <v>310</v>
      </c>
      <c r="D38" s="93" t="s">
        <v>746</v>
      </c>
      <c r="E38" s="451"/>
      <c r="F38" s="562"/>
      <c r="G38" s="560"/>
      <c r="H38" s="563"/>
      <c r="I38" s="561"/>
    </row>
    <row r="39" spans="2:9" s="66" customFormat="1" ht="34.5" customHeight="1">
      <c r="B39" s="97" t="s">
        <v>311</v>
      </c>
      <c r="C39" s="94" t="s">
        <v>312</v>
      </c>
      <c r="D39" s="93" t="s">
        <v>747</v>
      </c>
      <c r="E39" s="451"/>
      <c r="F39" s="562"/>
      <c r="G39" s="560"/>
      <c r="H39" s="563"/>
      <c r="I39" s="561"/>
    </row>
    <row r="40" spans="2:9" s="66" customFormat="1" ht="34.5" customHeight="1">
      <c r="B40" s="97" t="s">
        <v>311</v>
      </c>
      <c r="C40" s="94" t="s">
        <v>313</v>
      </c>
      <c r="D40" s="93" t="s">
        <v>748</v>
      </c>
      <c r="E40" s="451"/>
      <c r="F40" s="562"/>
      <c r="G40" s="560"/>
      <c r="H40" s="563"/>
      <c r="I40" s="561"/>
    </row>
    <row r="41" spans="2:9" s="66" customFormat="1" ht="34.5" customHeight="1">
      <c r="B41" s="97" t="s">
        <v>314</v>
      </c>
      <c r="C41" s="94" t="s">
        <v>315</v>
      </c>
      <c r="D41" s="93" t="s">
        <v>749</v>
      </c>
      <c r="E41" s="451">
        <v>80</v>
      </c>
      <c r="F41" s="562">
        <v>80</v>
      </c>
      <c r="G41" s="560">
        <v>80</v>
      </c>
      <c r="H41" s="563">
        <v>80</v>
      </c>
      <c r="I41" s="561">
        <f>SUM(H41/G41*100)</f>
        <v>100</v>
      </c>
    </row>
    <row r="42" spans="2:9" s="66" customFormat="1" ht="34.5" customHeight="1">
      <c r="B42" s="97" t="s">
        <v>316</v>
      </c>
      <c r="C42" s="94" t="s">
        <v>317</v>
      </c>
      <c r="D42" s="93" t="s">
        <v>750</v>
      </c>
      <c r="E42" s="451">
        <v>2016</v>
      </c>
      <c r="F42" s="562">
        <v>1932</v>
      </c>
      <c r="G42" s="560">
        <v>1974</v>
      </c>
      <c r="H42" s="563">
        <v>1974</v>
      </c>
      <c r="I42" s="561">
        <f>SUM(H42/G42*100)</f>
        <v>100</v>
      </c>
    </row>
    <row r="43" spans="2:9" s="66" customFormat="1" ht="34.5" customHeight="1">
      <c r="B43" s="99">
        <v>5</v>
      </c>
      <c r="C43" s="92" t="s">
        <v>318</v>
      </c>
      <c r="D43" s="93" t="s">
        <v>751</v>
      </c>
      <c r="E43" s="451"/>
      <c r="F43" s="559">
        <f>+F44+F45+F46+F47+F48+F49+F50</f>
        <v>0</v>
      </c>
      <c r="G43" s="560">
        <f>+G44+G45+G46+G47+G48+G49+G50</f>
        <v>0</v>
      </c>
      <c r="H43" s="560">
        <f>+H44+H45+H46+H47+H48+H49+H50</f>
        <v>0</v>
      </c>
      <c r="I43" s="561"/>
    </row>
    <row r="44" spans="2:9" s="66" customFormat="1" ht="34.5" customHeight="1">
      <c r="B44" s="97" t="s">
        <v>319</v>
      </c>
      <c r="C44" s="94" t="s">
        <v>320</v>
      </c>
      <c r="D44" s="93" t="s">
        <v>752</v>
      </c>
      <c r="E44" s="451"/>
      <c r="F44" s="562"/>
      <c r="G44" s="560"/>
      <c r="H44" s="563"/>
      <c r="I44" s="561"/>
    </row>
    <row r="45" spans="2:9" s="66" customFormat="1" ht="34.5" customHeight="1">
      <c r="B45" s="97" t="s">
        <v>321</v>
      </c>
      <c r="C45" s="94" t="s">
        <v>322</v>
      </c>
      <c r="D45" s="93" t="s">
        <v>753</v>
      </c>
      <c r="E45" s="451"/>
      <c r="F45" s="562"/>
      <c r="G45" s="560"/>
      <c r="H45" s="563"/>
      <c r="I45" s="561"/>
    </row>
    <row r="46" spans="2:9" s="66" customFormat="1" ht="34.5" customHeight="1">
      <c r="B46" s="97" t="s">
        <v>323</v>
      </c>
      <c r="C46" s="94" t="s">
        <v>324</v>
      </c>
      <c r="D46" s="93" t="s">
        <v>754</v>
      </c>
      <c r="E46" s="451"/>
      <c r="F46" s="562"/>
      <c r="G46" s="560"/>
      <c r="H46" s="564"/>
      <c r="I46" s="561"/>
    </row>
    <row r="47" spans="2:9" s="66" customFormat="1" ht="34.5" customHeight="1">
      <c r="B47" s="97" t="s">
        <v>600</v>
      </c>
      <c r="C47" s="94" t="s">
        <v>325</v>
      </c>
      <c r="D47" s="93" t="s">
        <v>755</v>
      </c>
      <c r="E47" s="451"/>
      <c r="F47" s="562"/>
      <c r="G47" s="560"/>
      <c r="H47" s="563"/>
      <c r="I47" s="561"/>
    </row>
    <row r="48" spans="2:9" s="66" customFormat="1" ht="34.5" customHeight="1">
      <c r="B48" s="97" t="s">
        <v>326</v>
      </c>
      <c r="C48" s="94" t="s">
        <v>327</v>
      </c>
      <c r="D48" s="93" t="s">
        <v>756</v>
      </c>
      <c r="E48" s="451"/>
      <c r="F48" s="562"/>
      <c r="G48" s="560"/>
      <c r="H48" s="564"/>
      <c r="I48" s="561"/>
    </row>
    <row r="49" spans="2:9" s="66" customFormat="1" ht="34.5" customHeight="1">
      <c r="B49" s="97" t="s">
        <v>328</v>
      </c>
      <c r="C49" s="94" t="s">
        <v>329</v>
      </c>
      <c r="D49" s="93" t="s">
        <v>757</v>
      </c>
      <c r="E49" s="451"/>
      <c r="F49" s="562"/>
      <c r="G49" s="560"/>
      <c r="H49" s="563"/>
      <c r="I49" s="561"/>
    </row>
    <row r="50" spans="2:9" s="66" customFormat="1" ht="34.5" customHeight="1">
      <c r="B50" s="97" t="s">
        <v>330</v>
      </c>
      <c r="C50" s="94" t="s">
        <v>331</v>
      </c>
      <c r="D50" s="93" t="s">
        <v>758</v>
      </c>
      <c r="E50" s="451"/>
      <c r="F50" s="562"/>
      <c r="G50" s="560"/>
      <c r="H50" s="563"/>
      <c r="I50" s="561"/>
    </row>
    <row r="51" spans="2:9" s="66" customFormat="1" ht="34.5" customHeight="1">
      <c r="B51" s="99">
        <v>288</v>
      </c>
      <c r="C51" s="92" t="s">
        <v>164</v>
      </c>
      <c r="D51" s="93" t="s">
        <v>759</v>
      </c>
      <c r="E51" s="451">
        <v>6391</v>
      </c>
      <c r="F51" s="562">
        <v>5187</v>
      </c>
      <c r="G51" s="560">
        <v>4487</v>
      </c>
      <c r="H51" s="564">
        <v>6391</v>
      </c>
      <c r="I51" s="561">
        <f>SUM(H51/G51*100)</f>
        <v>142.4336973478939</v>
      </c>
    </row>
    <row r="52" spans="2:9" s="66" customFormat="1" ht="34.5" customHeight="1">
      <c r="B52" s="99"/>
      <c r="C52" s="92" t="s">
        <v>332</v>
      </c>
      <c r="D52" s="93" t="s">
        <v>760</v>
      </c>
      <c r="E52" s="451">
        <f>+E53+E60+E68+E69+E70+E71+E77+E78+E79</f>
        <v>101973</v>
      </c>
      <c r="F52" s="559">
        <f>+F53+F60+F68+F69+F70+F71+F77+F78+F79</f>
        <v>70547</v>
      </c>
      <c r="G52" s="560">
        <f>+G53+G60+G68+G69+G70+G71+G77+G78+G79</f>
        <v>87993</v>
      </c>
      <c r="H52" s="560">
        <f>+H53+H60+H68+H69+H70+H71+H77+H78+H79</f>
        <v>124538</v>
      </c>
      <c r="I52" s="561">
        <f>SUM(H52/G52*100)</f>
        <v>141.53171274987784</v>
      </c>
    </row>
    <row r="53" spans="2:9" s="66" customFormat="1" ht="34.5" customHeight="1">
      <c r="B53" s="99" t="s">
        <v>333</v>
      </c>
      <c r="C53" s="92" t="s">
        <v>334</v>
      </c>
      <c r="D53" s="93" t="s">
        <v>761</v>
      </c>
      <c r="E53" s="451">
        <f>+E54+E55+E56+E57+E58+E59</f>
        <v>9899</v>
      </c>
      <c r="F53" s="559">
        <f>+F54+F55+F56+F57+F58+F59</f>
        <v>10411</v>
      </c>
      <c r="G53" s="560">
        <f>+G54+G55+G56+G57+G58+G59</f>
        <v>8382</v>
      </c>
      <c r="H53" s="560">
        <f>+H54+H55+H56+H57+H58+H59</f>
        <v>8543</v>
      </c>
      <c r="I53" s="561">
        <f>SUM(H53/G53*100)</f>
        <v>101.92078262944403</v>
      </c>
    </row>
    <row r="54" spans="2:9" s="66" customFormat="1" ht="34.5" customHeight="1">
      <c r="B54" s="97">
        <v>10</v>
      </c>
      <c r="C54" s="94" t="s">
        <v>335</v>
      </c>
      <c r="D54" s="93" t="s">
        <v>762</v>
      </c>
      <c r="E54" s="451">
        <v>8899</v>
      </c>
      <c r="F54" s="562">
        <v>7886</v>
      </c>
      <c r="G54" s="560">
        <v>7215</v>
      </c>
      <c r="H54" s="563">
        <v>8361</v>
      </c>
      <c r="I54" s="561">
        <f>SUM(H54/G54*100)</f>
        <v>115.88357588357587</v>
      </c>
    </row>
    <row r="55" spans="2:9" s="66" customFormat="1" ht="34.5" customHeight="1">
      <c r="B55" s="97">
        <v>11</v>
      </c>
      <c r="C55" s="94" t="s">
        <v>336</v>
      </c>
      <c r="D55" s="93" t="s">
        <v>763</v>
      </c>
      <c r="E55" s="451"/>
      <c r="F55" s="562"/>
      <c r="G55" s="560"/>
      <c r="H55" s="563"/>
      <c r="I55" s="561"/>
    </row>
    <row r="56" spans="2:9" s="66" customFormat="1" ht="34.5" customHeight="1">
      <c r="B56" s="97">
        <v>12</v>
      </c>
      <c r="C56" s="94" t="s">
        <v>337</v>
      </c>
      <c r="D56" s="93" t="s">
        <v>764</v>
      </c>
      <c r="E56" s="451"/>
      <c r="F56" s="562"/>
      <c r="G56" s="560"/>
      <c r="H56" s="563"/>
      <c r="I56" s="561"/>
    </row>
    <row r="57" spans="2:9" s="66" customFormat="1" ht="34.5" customHeight="1">
      <c r="B57" s="97">
        <v>13</v>
      </c>
      <c r="C57" s="94" t="s">
        <v>338</v>
      </c>
      <c r="D57" s="93" t="s">
        <v>765</v>
      </c>
      <c r="E57" s="451">
        <v>760</v>
      </c>
      <c r="F57" s="562">
        <v>2525</v>
      </c>
      <c r="G57" s="560">
        <v>1167</v>
      </c>
      <c r="H57" s="563">
        <v>162</v>
      </c>
      <c r="I57" s="561">
        <f>SUM(H57/G57*100)</f>
        <v>13.881748071979436</v>
      </c>
    </row>
    <row r="58" spans="2:9" s="66" customFormat="1" ht="34.5" customHeight="1">
      <c r="B58" s="97">
        <v>14</v>
      </c>
      <c r="C58" s="94" t="s">
        <v>339</v>
      </c>
      <c r="D58" s="93" t="s">
        <v>766</v>
      </c>
      <c r="E58" s="451"/>
      <c r="F58" s="562"/>
      <c r="G58" s="560"/>
      <c r="H58" s="563"/>
      <c r="I58" s="561"/>
    </row>
    <row r="59" spans="2:9" s="66" customFormat="1" ht="34.5" customHeight="1">
      <c r="B59" s="97">
        <v>15</v>
      </c>
      <c r="C59" s="95" t="s">
        <v>340</v>
      </c>
      <c r="D59" s="93" t="s">
        <v>767</v>
      </c>
      <c r="E59" s="451">
        <v>240</v>
      </c>
      <c r="F59" s="562"/>
      <c r="G59" s="560"/>
      <c r="H59" s="564">
        <v>20</v>
      </c>
      <c r="I59" s="561"/>
    </row>
    <row r="60" spans="2:9" s="66" customFormat="1" ht="34.5" customHeight="1">
      <c r="B60" s="99"/>
      <c r="C60" s="92" t="s">
        <v>341</v>
      </c>
      <c r="D60" s="93" t="s">
        <v>768</v>
      </c>
      <c r="E60" s="451">
        <f>+E61+E62+E63+E64+E65+E66+E67</f>
        <v>64410</v>
      </c>
      <c r="F60" s="559">
        <f>+F61+F62+F63+F64+F65+F66+F67</f>
        <v>45801</v>
      </c>
      <c r="G60" s="560">
        <f>+G61+G62+G63+G64+G65+G66+G67</f>
        <v>60157</v>
      </c>
      <c r="H60" s="560">
        <f>+H61+H62+H63+H64+H65+H66+H67</f>
        <v>86289</v>
      </c>
      <c r="I60" s="561">
        <f>SUM(H60/G60*100)</f>
        <v>143.439666206759</v>
      </c>
    </row>
    <row r="61" spans="2:9" s="65" customFormat="1" ht="34.5" customHeight="1">
      <c r="B61" s="97" t="s">
        <v>342</v>
      </c>
      <c r="C61" s="94" t="s">
        <v>343</v>
      </c>
      <c r="D61" s="93" t="s">
        <v>769</v>
      </c>
      <c r="E61" s="451"/>
      <c r="F61" s="565"/>
      <c r="G61" s="566"/>
      <c r="H61" s="563"/>
      <c r="I61" s="561"/>
    </row>
    <row r="62" spans="2:9" s="65" customFormat="1" ht="34.5" customHeight="1">
      <c r="B62" s="97" t="s">
        <v>344</v>
      </c>
      <c r="C62" s="94" t="s">
        <v>345</v>
      </c>
      <c r="D62" s="93" t="s">
        <v>770</v>
      </c>
      <c r="E62" s="451"/>
      <c r="F62" s="565"/>
      <c r="G62" s="566"/>
      <c r="H62" s="567"/>
      <c r="I62" s="561"/>
    </row>
    <row r="63" spans="2:9" s="66" customFormat="1" ht="34.5" customHeight="1">
      <c r="B63" s="97" t="s">
        <v>346</v>
      </c>
      <c r="C63" s="94" t="s">
        <v>347</v>
      </c>
      <c r="D63" s="93" t="s">
        <v>771</v>
      </c>
      <c r="E63" s="451"/>
      <c r="F63" s="562"/>
      <c r="G63" s="560"/>
      <c r="H63" s="568"/>
      <c r="I63" s="561"/>
    </row>
    <row r="64" spans="2:9" s="65" customFormat="1" ht="34.5" customHeight="1">
      <c r="B64" s="97" t="s">
        <v>348</v>
      </c>
      <c r="C64" s="94" t="s">
        <v>349</v>
      </c>
      <c r="D64" s="93" t="s">
        <v>772</v>
      </c>
      <c r="E64" s="451"/>
      <c r="F64" s="565"/>
      <c r="G64" s="566"/>
      <c r="H64" s="569"/>
      <c r="I64" s="561"/>
    </row>
    <row r="65" spans="2:9" ht="34.5" customHeight="1">
      <c r="B65" s="97" t="s">
        <v>350</v>
      </c>
      <c r="C65" s="94" t="s">
        <v>351</v>
      </c>
      <c r="D65" s="93" t="s">
        <v>773</v>
      </c>
      <c r="E65" s="451">
        <v>64410</v>
      </c>
      <c r="F65" s="562">
        <v>45801</v>
      </c>
      <c r="G65" s="560">
        <v>60157</v>
      </c>
      <c r="H65" s="567">
        <v>86289</v>
      </c>
      <c r="I65" s="561">
        <f>SUM(H65/G65*100)</f>
        <v>143.439666206759</v>
      </c>
    </row>
    <row r="66" spans="2:9" ht="34.5" customHeight="1">
      <c r="B66" s="97" t="s">
        <v>352</v>
      </c>
      <c r="C66" s="94" t="s">
        <v>353</v>
      </c>
      <c r="D66" s="93" t="s">
        <v>774</v>
      </c>
      <c r="E66" s="451"/>
      <c r="F66" s="562"/>
      <c r="G66" s="560"/>
      <c r="H66" s="567"/>
      <c r="I66" s="561"/>
    </row>
    <row r="67" spans="2:9" ht="34.5" customHeight="1">
      <c r="B67" s="97" t="s">
        <v>354</v>
      </c>
      <c r="C67" s="94" t="s">
        <v>355</v>
      </c>
      <c r="D67" s="93" t="s">
        <v>775</v>
      </c>
      <c r="E67" s="451"/>
      <c r="F67" s="562"/>
      <c r="G67" s="560"/>
      <c r="H67" s="567"/>
      <c r="I67" s="561"/>
    </row>
    <row r="68" spans="2:9" ht="34.5" customHeight="1">
      <c r="B68" s="99">
        <v>21</v>
      </c>
      <c r="C68" s="92" t="s">
        <v>356</v>
      </c>
      <c r="D68" s="93" t="s">
        <v>776</v>
      </c>
      <c r="E68" s="451"/>
      <c r="F68" s="562"/>
      <c r="G68" s="560"/>
      <c r="H68" s="567"/>
      <c r="I68" s="561"/>
    </row>
    <row r="69" spans="2:9" ht="34.5" customHeight="1">
      <c r="B69" s="99">
        <v>22</v>
      </c>
      <c r="C69" s="92" t="s">
        <v>357</v>
      </c>
      <c r="D69" s="93" t="s">
        <v>777</v>
      </c>
      <c r="E69" s="451">
        <v>5383</v>
      </c>
      <c r="F69" s="562">
        <v>3149</v>
      </c>
      <c r="G69" s="560">
        <v>1512</v>
      </c>
      <c r="H69" s="567">
        <v>9485</v>
      </c>
      <c r="I69" s="561">
        <f>SUM(H69/G69*100)</f>
        <v>627.3148148148148</v>
      </c>
    </row>
    <row r="70" spans="2:9" ht="34.5" customHeight="1">
      <c r="B70" s="99">
        <v>236</v>
      </c>
      <c r="C70" s="92" t="s">
        <v>358</v>
      </c>
      <c r="D70" s="93" t="s">
        <v>778</v>
      </c>
      <c r="E70" s="451"/>
      <c r="F70" s="562"/>
      <c r="G70" s="560"/>
      <c r="H70" s="567"/>
      <c r="I70" s="561"/>
    </row>
    <row r="71" spans="2:9" ht="34.5" customHeight="1">
      <c r="B71" s="99" t="s">
        <v>359</v>
      </c>
      <c r="C71" s="92" t="s">
        <v>360</v>
      </c>
      <c r="D71" s="93" t="s">
        <v>779</v>
      </c>
      <c r="E71" s="451"/>
      <c r="F71" s="559"/>
      <c r="G71" s="560"/>
      <c r="H71" s="560">
        <f>+H72+H73+H74+H75+H76</f>
        <v>40</v>
      </c>
      <c r="I71" s="561"/>
    </row>
    <row r="72" spans="2:9" ht="34.5" customHeight="1">
      <c r="B72" s="97" t="s">
        <v>361</v>
      </c>
      <c r="C72" s="94" t="s">
        <v>362</v>
      </c>
      <c r="D72" s="93" t="s">
        <v>780</v>
      </c>
      <c r="E72" s="451"/>
      <c r="F72" s="562"/>
      <c r="G72" s="560"/>
      <c r="H72" s="567"/>
      <c r="I72" s="561"/>
    </row>
    <row r="73" spans="2:9" ht="34.5" customHeight="1">
      <c r="B73" s="97" t="s">
        <v>363</v>
      </c>
      <c r="C73" s="94" t="s">
        <v>364</v>
      </c>
      <c r="D73" s="93" t="s">
        <v>781</v>
      </c>
      <c r="E73" s="451"/>
      <c r="F73" s="562"/>
      <c r="G73" s="560"/>
      <c r="H73" s="567"/>
      <c r="I73" s="561"/>
    </row>
    <row r="74" spans="2:9" ht="34.5" customHeight="1">
      <c r="B74" s="97" t="s">
        <v>365</v>
      </c>
      <c r="C74" s="94" t="s">
        <v>366</v>
      </c>
      <c r="D74" s="93" t="s">
        <v>782</v>
      </c>
      <c r="E74" s="451"/>
      <c r="F74" s="562"/>
      <c r="G74" s="560"/>
      <c r="H74" s="567">
        <v>40</v>
      </c>
      <c r="I74" s="561"/>
    </row>
    <row r="75" spans="2:9" ht="34.5" customHeight="1">
      <c r="B75" s="97" t="s">
        <v>367</v>
      </c>
      <c r="C75" s="94" t="s">
        <v>368</v>
      </c>
      <c r="D75" s="93" t="s">
        <v>783</v>
      </c>
      <c r="E75" s="451"/>
      <c r="F75" s="562"/>
      <c r="G75" s="560"/>
      <c r="H75" s="567"/>
      <c r="I75" s="561"/>
    </row>
    <row r="76" spans="2:9" ht="34.5" customHeight="1">
      <c r="B76" s="97" t="s">
        <v>369</v>
      </c>
      <c r="C76" s="94" t="s">
        <v>370</v>
      </c>
      <c r="D76" s="93" t="s">
        <v>784</v>
      </c>
      <c r="E76" s="451"/>
      <c r="F76" s="562"/>
      <c r="G76" s="560"/>
      <c r="H76" s="567"/>
      <c r="I76" s="561"/>
    </row>
    <row r="77" spans="2:9" ht="34.5" customHeight="1">
      <c r="B77" s="99">
        <v>24</v>
      </c>
      <c r="C77" s="92" t="s">
        <v>371</v>
      </c>
      <c r="D77" s="93" t="s">
        <v>785</v>
      </c>
      <c r="E77" s="451">
        <v>17889</v>
      </c>
      <c r="F77" s="562">
        <v>8524</v>
      </c>
      <c r="G77" s="560">
        <v>15459</v>
      </c>
      <c r="H77" s="567">
        <v>18237</v>
      </c>
      <c r="I77" s="561">
        <f>SUM(H77/G77*100)</f>
        <v>117.97011449640986</v>
      </c>
    </row>
    <row r="78" spans="2:9" ht="34.5" customHeight="1">
      <c r="B78" s="99">
        <v>27</v>
      </c>
      <c r="C78" s="92" t="s">
        <v>373</v>
      </c>
      <c r="D78" s="93" t="s">
        <v>786</v>
      </c>
      <c r="E78" s="451">
        <v>639</v>
      </c>
      <c r="F78" s="562">
        <v>1000</v>
      </c>
      <c r="G78" s="560"/>
      <c r="H78" s="567">
        <v>106</v>
      </c>
      <c r="I78" s="561"/>
    </row>
    <row r="79" spans="2:9" ht="34.5" customHeight="1">
      <c r="B79" s="99" t="s">
        <v>374</v>
      </c>
      <c r="C79" s="92" t="s">
        <v>375</v>
      </c>
      <c r="D79" s="93" t="s">
        <v>787</v>
      </c>
      <c r="E79" s="451">
        <v>3753</v>
      </c>
      <c r="F79" s="562">
        <v>1662</v>
      </c>
      <c r="G79" s="560">
        <v>2483</v>
      </c>
      <c r="H79" s="567">
        <v>1838</v>
      </c>
      <c r="I79" s="561">
        <f>SUM(H79/G79*100)</f>
        <v>74.02335884011276</v>
      </c>
    </row>
    <row r="80" spans="2:9" ht="34.5" customHeight="1">
      <c r="B80" s="99"/>
      <c r="C80" s="92" t="s">
        <v>376</v>
      </c>
      <c r="D80" s="93" t="s">
        <v>788</v>
      </c>
      <c r="E80" s="451">
        <f>+E10+E11+E51+E52</f>
        <v>596250</v>
      </c>
      <c r="F80" s="559">
        <f>+F10+F11+F51+F52</f>
        <v>583799</v>
      </c>
      <c r="G80" s="560">
        <f>+G10+G11+G51+G52</f>
        <v>609425</v>
      </c>
      <c r="H80" s="560">
        <f>+H10+H11+H51+H52</f>
        <v>611636</v>
      </c>
      <c r="I80" s="561">
        <f>SUM(H80/G80*100)</f>
        <v>100.3628010009435</v>
      </c>
    </row>
    <row r="81" spans="2:9" ht="34.5" customHeight="1">
      <c r="B81" s="99">
        <v>88</v>
      </c>
      <c r="C81" s="92" t="s">
        <v>377</v>
      </c>
      <c r="D81" s="93" t="s">
        <v>789</v>
      </c>
      <c r="E81" s="451">
        <v>66763</v>
      </c>
      <c r="F81" s="562">
        <v>55060</v>
      </c>
      <c r="G81" s="560">
        <v>60300</v>
      </c>
      <c r="H81" s="567">
        <v>64163</v>
      </c>
      <c r="I81" s="561">
        <f>SUM(H81/G81*100)</f>
        <v>106.40630182421226</v>
      </c>
    </row>
    <row r="82" spans="2:9" ht="34.5" customHeight="1">
      <c r="B82" s="99"/>
      <c r="C82" s="92" t="s">
        <v>94</v>
      </c>
      <c r="D82" s="83"/>
      <c r="E82" s="451"/>
      <c r="F82" s="562"/>
      <c r="G82" s="560"/>
      <c r="H82" s="567"/>
      <c r="I82" s="561"/>
    </row>
    <row r="83" spans="2:9" ht="34.5" customHeight="1">
      <c r="B83" s="99"/>
      <c r="C83" s="92" t="s">
        <v>378</v>
      </c>
      <c r="D83" s="93" t="s">
        <v>379</v>
      </c>
      <c r="E83" s="451">
        <f>+E84+E93-E94+E95+E96+E97-E98+E99+E102-E103</f>
        <v>214635</v>
      </c>
      <c r="F83" s="559">
        <f>+F84+F93-F94+F95-F96+F97-F98+F99+F102-F103</f>
        <v>410073</v>
      </c>
      <c r="G83" s="560">
        <f>+G84+G93-G94+G95-G96+G97-G98+G99+G102-G103</f>
        <v>426187</v>
      </c>
      <c r="H83" s="560">
        <f>+H84+H93-H94+H95-H96+H97-H98+H99+H102-H103</f>
        <v>228986</v>
      </c>
      <c r="I83" s="561">
        <f>SUM(H83/G83*100)</f>
        <v>53.728996895728876</v>
      </c>
    </row>
    <row r="84" spans="2:9" ht="34.5" customHeight="1">
      <c r="B84" s="99">
        <v>30</v>
      </c>
      <c r="C84" s="92" t="s">
        <v>380</v>
      </c>
      <c r="D84" s="93" t="s">
        <v>381</v>
      </c>
      <c r="E84" s="451">
        <f>+E85+E86+E87+E88+E89+E90+E91+E92</f>
        <v>97477</v>
      </c>
      <c r="F84" s="559">
        <f>+F85+F86+F87+F88+F89+F90+F91+F92</f>
        <v>291935</v>
      </c>
      <c r="G84" s="560">
        <f>+G85+G86+G87+G88+G89+G90+G91+G92</f>
        <v>291935</v>
      </c>
      <c r="H84" s="560">
        <f>+H85+H86+H87+H88+H89+H90+H91+H92</f>
        <v>97477</v>
      </c>
      <c r="I84" s="561">
        <f>SUM(H84/G84*100)</f>
        <v>33.38996694469659</v>
      </c>
    </row>
    <row r="85" spans="2:9" ht="34.5" customHeight="1">
      <c r="B85" s="97">
        <v>300</v>
      </c>
      <c r="C85" s="94" t="s">
        <v>382</v>
      </c>
      <c r="D85" s="93" t="s">
        <v>383</v>
      </c>
      <c r="E85" s="451"/>
      <c r="F85" s="562"/>
      <c r="G85" s="560"/>
      <c r="H85" s="567"/>
      <c r="I85" s="561"/>
    </row>
    <row r="86" spans="2:9" ht="34.5" customHeight="1">
      <c r="B86" s="97">
        <v>301</v>
      </c>
      <c r="C86" s="94" t="s">
        <v>384</v>
      </c>
      <c r="D86" s="93" t="s">
        <v>385</v>
      </c>
      <c r="E86" s="451"/>
      <c r="F86" s="562"/>
      <c r="G86" s="560"/>
      <c r="H86" s="567"/>
      <c r="I86" s="561"/>
    </row>
    <row r="87" spans="2:9" ht="34.5" customHeight="1">
      <c r="B87" s="97">
        <v>302</v>
      </c>
      <c r="C87" s="94" t="s">
        <v>386</v>
      </c>
      <c r="D87" s="93" t="s">
        <v>387</v>
      </c>
      <c r="E87" s="451"/>
      <c r="F87" s="562"/>
      <c r="G87" s="560"/>
      <c r="H87" s="567"/>
      <c r="I87" s="561"/>
    </row>
    <row r="88" spans="2:9" ht="34.5" customHeight="1">
      <c r="B88" s="97">
        <v>303</v>
      </c>
      <c r="C88" s="94" t="s">
        <v>388</v>
      </c>
      <c r="D88" s="93" t="s">
        <v>389</v>
      </c>
      <c r="E88" s="451">
        <v>97477</v>
      </c>
      <c r="F88" s="562">
        <v>97477</v>
      </c>
      <c r="G88" s="560">
        <v>97477</v>
      </c>
      <c r="H88" s="567">
        <v>97477</v>
      </c>
      <c r="I88" s="561">
        <f>SUM(H88/G88*100)</f>
        <v>100</v>
      </c>
    </row>
    <row r="89" spans="2:9" ht="34.5" customHeight="1">
      <c r="B89" s="97">
        <v>304</v>
      </c>
      <c r="C89" s="94" t="s">
        <v>390</v>
      </c>
      <c r="D89" s="93" t="s">
        <v>391</v>
      </c>
      <c r="E89" s="451"/>
      <c r="F89" s="562"/>
      <c r="G89" s="560"/>
      <c r="H89" s="567"/>
      <c r="I89" s="561"/>
    </row>
    <row r="90" spans="2:9" ht="34.5" customHeight="1">
      <c r="B90" s="97">
        <v>305</v>
      </c>
      <c r="C90" s="94" t="s">
        <v>392</v>
      </c>
      <c r="D90" s="93" t="s">
        <v>393</v>
      </c>
      <c r="E90" s="451"/>
      <c r="F90" s="562"/>
      <c r="G90" s="560"/>
      <c r="H90" s="567"/>
      <c r="I90" s="561"/>
    </row>
    <row r="91" spans="2:9" ht="34.5" customHeight="1">
      <c r="B91" s="97">
        <v>306</v>
      </c>
      <c r="C91" s="94" t="s">
        <v>394</v>
      </c>
      <c r="D91" s="93" t="s">
        <v>395</v>
      </c>
      <c r="E91" s="451"/>
      <c r="F91" s="562"/>
      <c r="G91" s="560"/>
      <c r="H91" s="567"/>
      <c r="I91" s="561"/>
    </row>
    <row r="92" spans="2:9" ht="34.5" customHeight="1">
      <c r="B92" s="97">
        <v>309</v>
      </c>
      <c r="C92" s="94" t="s">
        <v>396</v>
      </c>
      <c r="D92" s="93" t="s">
        <v>397</v>
      </c>
      <c r="E92" s="451"/>
      <c r="F92" s="559">
        <v>194458</v>
      </c>
      <c r="G92" s="560">
        <v>194458</v>
      </c>
      <c r="H92" s="567">
        <v>0</v>
      </c>
      <c r="I92" s="561">
        <f>SUM(H92/G92*100)</f>
        <v>0</v>
      </c>
    </row>
    <row r="93" spans="2:9" ht="34.5" customHeight="1">
      <c r="B93" s="99">
        <v>31</v>
      </c>
      <c r="C93" s="92" t="s">
        <v>398</v>
      </c>
      <c r="D93" s="93" t="s">
        <v>399</v>
      </c>
      <c r="E93" s="451"/>
      <c r="F93" s="562"/>
      <c r="G93" s="560"/>
      <c r="H93" s="567"/>
      <c r="I93" s="561"/>
    </row>
    <row r="94" spans="2:9" ht="34.5" customHeight="1">
      <c r="B94" s="99" t="s">
        <v>400</v>
      </c>
      <c r="C94" s="92" t="s">
        <v>401</v>
      </c>
      <c r="D94" s="93" t="s">
        <v>402</v>
      </c>
      <c r="E94" s="451"/>
      <c r="F94" s="562"/>
      <c r="G94" s="560"/>
      <c r="H94" s="567"/>
      <c r="I94" s="561"/>
    </row>
    <row r="95" spans="2:9" ht="34.5" customHeight="1">
      <c r="B95" s="99">
        <v>32</v>
      </c>
      <c r="C95" s="92" t="s">
        <v>403</v>
      </c>
      <c r="D95" s="93" t="s">
        <v>404</v>
      </c>
      <c r="E95" s="451"/>
      <c r="F95" s="562"/>
      <c r="G95" s="560"/>
      <c r="H95" s="567"/>
      <c r="I95" s="561"/>
    </row>
    <row r="96" spans="2:9" ht="57.75" customHeight="1">
      <c r="B96" s="99">
        <v>330</v>
      </c>
      <c r="C96" s="92" t="s">
        <v>405</v>
      </c>
      <c r="D96" s="93" t="s">
        <v>406</v>
      </c>
      <c r="E96" s="451"/>
      <c r="F96" s="562"/>
      <c r="G96" s="560"/>
      <c r="H96" s="567"/>
      <c r="I96" s="561"/>
    </row>
    <row r="97" spans="2:9" ht="63" customHeight="1">
      <c r="B97" s="99" t="s">
        <v>407</v>
      </c>
      <c r="C97" s="92" t="s">
        <v>408</v>
      </c>
      <c r="D97" s="93" t="s">
        <v>409</v>
      </c>
      <c r="E97" s="451"/>
      <c r="F97" s="562"/>
      <c r="G97" s="560"/>
      <c r="H97" s="567"/>
      <c r="I97" s="561"/>
    </row>
    <row r="98" spans="2:9" ht="62.25" customHeight="1">
      <c r="B98" s="99" t="s">
        <v>407</v>
      </c>
      <c r="C98" s="92" t="s">
        <v>410</v>
      </c>
      <c r="D98" s="93" t="s">
        <v>411</v>
      </c>
      <c r="E98" s="451"/>
      <c r="F98" s="562"/>
      <c r="G98" s="560"/>
      <c r="H98" s="567"/>
      <c r="I98" s="561"/>
    </row>
    <row r="99" spans="2:9" ht="34.5" customHeight="1">
      <c r="B99" s="99">
        <v>34</v>
      </c>
      <c r="C99" s="92" t="s">
        <v>412</v>
      </c>
      <c r="D99" s="93" t="s">
        <v>413</v>
      </c>
      <c r="E99" s="451">
        <f>+E100+E101</f>
        <v>117158</v>
      </c>
      <c r="F99" s="559">
        <f>+F100+F101</f>
        <v>118138</v>
      </c>
      <c r="G99" s="560">
        <f>+G100+G101</f>
        <v>134252</v>
      </c>
      <c r="H99" s="560">
        <f>+H100+H101</f>
        <v>131509</v>
      </c>
      <c r="I99" s="561">
        <f>SUM(H99/G99*100)</f>
        <v>97.9568274588088</v>
      </c>
    </row>
    <row r="100" spans="2:9" ht="34.5" customHeight="1">
      <c r="B100" s="97">
        <v>340</v>
      </c>
      <c r="C100" s="94" t="s">
        <v>414</v>
      </c>
      <c r="D100" s="93" t="s">
        <v>415</v>
      </c>
      <c r="E100" s="474">
        <v>110802</v>
      </c>
      <c r="F100" s="570">
        <v>117750</v>
      </c>
      <c r="G100" s="560">
        <v>120728</v>
      </c>
      <c r="H100" s="567">
        <v>117157</v>
      </c>
      <c r="I100" s="561">
        <f>SUM(H100/G100*100)</f>
        <v>97.04211119210126</v>
      </c>
    </row>
    <row r="101" spans="2:9" ht="34.5" customHeight="1">
      <c r="B101" s="97">
        <v>341</v>
      </c>
      <c r="C101" s="94" t="s">
        <v>416</v>
      </c>
      <c r="D101" s="93" t="s">
        <v>417</v>
      </c>
      <c r="E101" s="474">
        <v>6356</v>
      </c>
      <c r="F101" s="570">
        <v>388</v>
      </c>
      <c r="G101" s="560">
        <v>13524</v>
      </c>
      <c r="H101" s="567">
        <v>14352</v>
      </c>
      <c r="I101" s="561">
        <f>SUM(H101/G101*100)</f>
        <v>106.12244897959184</v>
      </c>
    </row>
    <row r="102" spans="2:9" ht="34.5" customHeight="1">
      <c r="B102" s="99"/>
      <c r="C102" s="92" t="s">
        <v>418</v>
      </c>
      <c r="D102" s="93" t="s">
        <v>419</v>
      </c>
      <c r="E102" s="451"/>
      <c r="F102" s="562"/>
      <c r="G102" s="560"/>
      <c r="H102" s="567"/>
      <c r="I102" s="561"/>
    </row>
    <row r="103" spans="2:9" ht="34.5" customHeight="1">
      <c r="B103" s="99">
        <v>35</v>
      </c>
      <c r="C103" s="92" t="s">
        <v>420</v>
      </c>
      <c r="D103" s="93" t="s">
        <v>421</v>
      </c>
      <c r="E103" s="451"/>
      <c r="F103" s="559"/>
      <c r="G103" s="560"/>
      <c r="H103" s="567"/>
      <c r="I103" s="561"/>
    </row>
    <row r="104" spans="2:9" ht="34.5" customHeight="1">
      <c r="B104" s="97">
        <v>350</v>
      </c>
      <c r="C104" s="94" t="s">
        <v>422</v>
      </c>
      <c r="D104" s="93" t="s">
        <v>423</v>
      </c>
      <c r="E104" s="451"/>
      <c r="F104" s="562"/>
      <c r="G104" s="560"/>
      <c r="H104" s="567"/>
      <c r="I104" s="561"/>
    </row>
    <row r="105" spans="2:9" ht="34.5" customHeight="1">
      <c r="B105" s="97">
        <v>351</v>
      </c>
      <c r="C105" s="94" t="s">
        <v>424</v>
      </c>
      <c r="D105" s="93" t="s">
        <v>425</v>
      </c>
      <c r="E105" s="451"/>
      <c r="F105" s="562"/>
      <c r="G105" s="560"/>
      <c r="H105" s="567"/>
      <c r="I105" s="561"/>
    </row>
    <row r="106" spans="2:9" ht="34.5" customHeight="1">
      <c r="B106" s="99"/>
      <c r="C106" s="92" t="s">
        <v>426</v>
      </c>
      <c r="D106" s="93" t="s">
        <v>427</v>
      </c>
      <c r="E106" s="451">
        <f>+E107+E114</f>
        <v>280092</v>
      </c>
      <c r="F106" s="559">
        <f>+F107+F114</f>
        <v>64016</v>
      </c>
      <c r="G106" s="560">
        <f>+G107+G114</f>
        <v>80433</v>
      </c>
      <c r="H106" s="560">
        <f>+H107+H114</f>
        <v>278823</v>
      </c>
      <c r="I106" s="561">
        <f>SUM(H106/G106*100)</f>
        <v>346.652493379583</v>
      </c>
    </row>
    <row r="107" spans="2:9" ht="34.5" customHeight="1">
      <c r="B107" s="99">
        <v>40</v>
      </c>
      <c r="C107" s="92" t="s">
        <v>428</v>
      </c>
      <c r="D107" s="93" t="s">
        <v>429</v>
      </c>
      <c r="E107" s="451">
        <f>+E108+E109+E110+E111+E112+E113</f>
        <v>41258</v>
      </c>
      <c r="F107" s="559">
        <f>+F108+F109+F110+F111+F112+F113</f>
        <v>43978</v>
      </c>
      <c r="G107" s="560">
        <f>+G108+G109+G110+G111+G112+G113</f>
        <v>52881</v>
      </c>
      <c r="H107" s="560">
        <f>+H108+H109+H110+H111+H112+H113</f>
        <v>39735</v>
      </c>
      <c r="I107" s="561">
        <f>SUM(H107/G107*100)</f>
        <v>75.14040959891076</v>
      </c>
    </row>
    <row r="108" spans="2:9" ht="34.5" customHeight="1">
      <c r="B108" s="97">
        <v>400</v>
      </c>
      <c r="C108" s="94" t="s">
        <v>430</v>
      </c>
      <c r="D108" s="93" t="s">
        <v>431</v>
      </c>
      <c r="E108" s="451"/>
      <c r="F108" s="562"/>
      <c r="G108" s="560"/>
      <c r="H108" s="567"/>
      <c r="I108" s="561"/>
    </row>
    <row r="109" spans="2:9" ht="34.5" customHeight="1">
      <c r="B109" s="97">
        <v>401</v>
      </c>
      <c r="C109" s="94" t="s">
        <v>432</v>
      </c>
      <c r="D109" s="93" t="s">
        <v>433</v>
      </c>
      <c r="E109" s="451"/>
      <c r="F109" s="562"/>
      <c r="G109" s="560"/>
      <c r="H109" s="567"/>
      <c r="I109" s="561"/>
    </row>
    <row r="110" spans="2:9" ht="34.5" customHeight="1">
      <c r="B110" s="97">
        <v>403</v>
      </c>
      <c r="C110" s="94" t="s">
        <v>434</v>
      </c>
      <c r="D110" s="93" t="s">
        <v>435</v>
      </c>
      <c r="E110" s="451"/>
      <c r="F110" s="562"/>
      <c r="G110" s="560"/>
      <c r="H110" s="567"/>
      <c r="I110" s="561"/>
    </row>
    <row r="111" spans="2:9" ht="34.5" customHeight="1">
      <c r="B111" s="97">
        <v>404</v>
      </c>
      <c r="C111" s="94" t="s">
        <v>436</v>
      </c>
      <c r="D111" s="93" t="s">
        <v>437</v>
      </c>
      <c r="E111" s="451">
        <v>20924</v>
      </c>
      <c r="F111" s="562">
        <v>12580</v>
      </c>
      <c r="G111" s="560">
        <v>14103</v>
      </c>
      <c r="H111" s="567">
        <v>19401</v>
      </c>
      <c r="I111" s="561">
        <f>SUM(H111/G111*100)</f>
        <v>137.5664752180387</v>
      </c>
    </row>
    <row r="112" spans="2:9" ht="34.5" customHeight="1">
      <c r="B112" s="97">
        <v>405</v>
      </c>
      <c r="C112" s="94" t="s">
        <v>438</v>
      </c>
      <c r="D112" s="93" t="s">
        <v>439</v>
      </c>
      <c r="E112" s="451">
        <v>20334</v>
      </c>
      <c r="F112" s="562">
        <v>31398</v>
      </c>
      <c r="G112" s="560">
        <v>38778</v>
      </c>
      <c r="H112" s="567">
        <v>20334</v>
      </c>
      <c r="I112" s="561">
        <f>SUM(H112/G112*100)</f>
        <v>52.43694878539378</v>
      </c>
    </row>
    <row r="113" spans="2:9" ht="34.5" customHeight="1">
      <c r="B113" s="97" t="s">
        <v>440</v>
      </c>
      <c r="C113" s="94" t="s">
        <v>441</v>
      </c>
      <c r="D113" s="93" t="s">
        <v>442</v>
      </c>
      <c r="E113" s="451"/>
      <c r="F113" s="562"/>
      <c r="G113" s="560"/>
      <c r="H113" s="567"/>
      <c r="I113" s="561"/>
    </row>
    <row r="114" spans="2:9" ht="34.5" customHeight="1">
      <c r="B114" s="99">
        <v>41</v>
      </c>
      <c r="C114" s="92" t="s">
        <v>443</v>
      </c>
      <c r="D114" s="93" t="s">
        <v>444</v>
      </c>
      <c r="E114" s="451">
        <f>+E115+E116+E117+E118+E119+E120+E121+E122</f>
        <v>238834</v>
      </c>
      <c r="F114" s="559">
        <f>+F115+F116+F117+F118+F119+F120+F121+F122</f>
        <v>20038</v>
      </c>
      <c r="G114" s="560">
        <f>+G115+G116+G117+G118+G119+G120+G121+G122</f>
        <v>27552</v>
      </c>
      <c r="H114" s="560">
        <f>+H115+H116+H117+H118+H119+H120+H121+H122</f>
        <v>239088</v>
      </c>
      <c r="I114" s="561">
        <f>SUM(H114/G114*100)</f>
        <v>867.7700348432056</v>
      </c>
    </row>
    <row r="115" spans="2:9" ht="34.5" customHeight="1">
      <c r="B115" s="97">
        <v>410</v>
      </c>
      <c r="C115" s="94" t="s">
        <v>445</v>
      </c>
      <c r="D115" s="93" t="s">
        <v>446</v>
      </c>
      <c r="E115" s="451">
        <v>194458</v>
      </c>
      <c r="F115" s="562"/>
      <c r="G115" s="560"/>
      <c r="H115" s="567">
        <v>194458</v>
      </c>
      <c r="I115" s="561"/>
    </row>
    <row r="116" spans="2:9" ht="34.5" customHeight="1">
      <c r="B116" s="97">
        <v>411</v>
      </c>
      <c r="C116" s="94" t="s">
        <v>447</v>
      </c>
      <c r="D116" s="93" t="s">
        <v>448</v>
      </c>
      <c r="E116" s="451"/>
      <c r="F116" s="562"/>
      <c r="G116" s="560"/>
      <c r="H116" s="567"/>
      <c r="I116" s="561"/>
    </row>
    <row r="117" spans="2:9" ht="34.5" customHeight="1">
      <c r="B117" s="97">
        <v>412</v>
      </c>
      <c r="C117" s="94" t="s">
        <v>449</v>
      </c>
      <c r="D117" s="93" t="s">
        <v>450</v>
      </c>
      <c r="E117" s="451"/>
      <c r="F117" s="562"/>
      <c r="G117" s="560"/>
      <c r="H117" s="567"/>
      <c r="I117" s="561"/>
    </row>
    <row r="118" spans="2:9" ht="34.5" customHeight="1">
      <c r="B118" s="97">
        <v>413</v>
      </c>
      <c r="C118" s="94" t="s">
        <v>451</v>
      </c>
      <c r="D118" s="93" t="s">
        <v>452</v>
      </c>
      <c r="E118" s="451"/>
      <c r="F118" s="562"/>
      <c r="G118" s="560"/>
      <c r="H118" s="567"/>
      <c r="I118" s="561"/>
    </row>
    <row r="119" spans="2:9" ht="34.5" customHeight="1">
      <c r="B119" s="97">
        <v>414</v>
      </c>
      <c r="C119" s="94" t="s">
        <v>453</v>
      </c>
      <c r="D119" s="93" t="s">
        <v>454</v>
      </c>
      <c r="E119" s="451"/>
      <c r="F119" s="562"/>
      <c r="G119" s="560"/>
      <c r="H119" s="567"/>
      <c r="I119" s="561"/>
    </row>
    <row r="120" spans="2:9" ht="34.5" customHeight="1">
      <c r="B120" s="97">
        <v>415</v>
      </c>
      <c r="C120" s="94" t="s">
        <v>455</v>
      </c>
      <c r="D120" s="93" t="s">
        <v>456</v>
      </c>
      <c r="E120" s="451"/>
      <c r="F120" s="562"/>
      <c r="G120" s="560"/>
      <c r="H120" s="567"/>
      <c r="I120" s="561"/>
    </row>
    <row r="121" spans="2:9" ht="34.5" customHeight="1">
      <c r="B121" s="97">
        <v>416</v>
      </c>
      <c r="C121" s="94" t="s">
        <v>457</v>
      </c>
      <c r="D121" s="93" t="s">
        <v>458</v>
      </c>
      <c r="E121" s="451">
        <v>25927</v>
      </c>
      <c r="F121" s="562">
        <v>20038</v>
      </c>
      <c r="G121" s="560">
        <v>27552</v>
      </c>
      <c r="H121" s="567">
        <v>26181</v>
      </c>
      <c r="I121" s="561">
        <f>SUM(H121/G121*100)</f>
        <v>95.02395470383276</v>
      </c>
    </row>
    <row r="122" spans="2:9" ht="34.5" customHeight="1">
      <c r="B122" s="97">
        <v>419</v>
      </c>
      <c r="C122" s="94" t="s">
        <v>459</v>
      </c>
      <c r="D122" s="93" t="s">
        <v>460</v>
      </c>
      <c r="E122" s="451">
        <v>18449</v>
      </c>
      <c r="F122" s="562"/>
      <c r="G122" s="560"/>
      <c r="H122" s="567">
        <v>18449</v>
      </c>
      <c r="I122" s="561"/>
    </row>
    <row r="123" spans="2:9" ht="34.5" customHeight="1">
      <c r="B123" s="99">
        <v>498</v>
      </c>
      <c r="C123" s="92" t="s">
        <v>461</v>
      </c>
      <c r="D123" s="93" t="s">
        <v>462</v>
      </c>
      <c r="E123" s="451"/>
      <c r="F123" s="562"/>
      <c r="G123" s="560"/>
      <c r="H123" s="567"/>
      <c r="I123" s="561"/>
    </row>
    <row r="124" spans="2:9" ht="34.5" customHeight="1">
      <c r="B124" s="99" t="s">
        <v>463</v>
      </c>
      <c r="C124" s="92" t="s">
        <v>464</v>
      </c>
      <c r="D124" s="93" t="s">
        <v>465</v>
      </c>
      <c r="E124" s="451">
        <f>+E125+E132+E133+E141+E142+E143+E144</f>
        <v>101523</v>
      </c>
      <c r="F124" s="559">
        <f>+F125+F132+F133+F141+F142+F143+F144</f>
        <v>109710</v>
      </c>
      <c r="G124" s="560">
        <f>+G125+G132+G133+G141+G142+G143+G144</f>
        <v>102805</v>
      </c>
      <c r="H124" s="560">
        <f>+H125+H132+H133+H141+H142+H143+H144</f>
        <v>103827</v>
      </c>
      <c r="I124" s="561">
        <f>SUM(H124/G124*100)</f>
        <v>100.9941150722241</v>
      </c>
    </row>
    <row r="125" spans="2:9" ht="34.5" customHeight="1">
      <c r="B125" s="99">
        <v>42</v>
      </c>
      <c r="C125" s="92" t="s">
        <v>466</v>
      </c>
      <c r="D125" s="93" t="s">
        <v>467</v>
      </c>
      <c r="E125" s="451">
        <f>+E126+E127+E128+E129+E130+E131</f>
        <v>13702</v>
      </c>
      <c r="F125" s="559">
        <f>+F126+F127+F128+F129+F130+F131</f>
        <v>7514</v>
      </c>
      <c r="G125" s="560">
        <f>+G126+G127+G128+G129+G130+G131</f>
        <v>3758</v>
      </c>
      <c r="H125" s="560">
        <f>+H126+H127+H128+H129+H130+H131</f>
        <v>9771</v>
      </c>
      <c r="I125" s="561">
        <f>SUM(H125/G125*100)</f>
        <v>260.00532197977645</v>
      </c>
    </row>
    <row r="126" spans="2:9" ht="34.5" customHeight="1">
      <c r="B126" s="97">
        <v>420</v>
      </c>
      <c r="C126" s="94" t="s">
        <v>468</v>
      </c>
      <c r="D126" s="93" t="s">
        <v>469</v>
      </c>
      <c r="E126" s="451"/>
      <c r="F126" s="562"/>
      <c r="G126" s="560"/>
      <c r="H126" s="567"/>
      <c r="I126" s="561"/>
    </row>
    <row r="127" spans="2:9" ht="34.5" customHeight="1">
      <c r="B127" s="97">
        <v>421</v>
      </c>
      <c r="C127" s="94" t="s">
        <v>470</v>
      </c>
      <c r="D127" s="93" t="s">
        <v>471</v>
      </c>
      <c r="E127" s="451"/>
      <c r="F127" s="562"/>
      <c r="G127" s="560"/>
      <c r="H127" s="567"/>
      <c r="I127" s="561"/>
    </row>
    <row r="128" spans="2:9" ht="34.5" customHeight="1">
      <c r="B128" s="97">
        <v>422</v>
      </c>
      <c r="C128" s="94" t="s">
        <v>366</v>
      </c>
      <c r="D128" s="93" t="s">
        <v>472</v>
      </c>
      <c r="E128" s="451"/>
      <c r="F128" s="559"/>
      <c r="G128" s="571"/>
      <c r="H128" s="567"/>
      <c r="I128" s="561"/>
    </row>
    <row r="129" spans="2:9" ht="34.5" customHeight="1">
      <c r="B129" s="97">
        <v>423</v>
      </c>
      <c r="C129" s="94" t="s">
        <v>368</v>
      </c>
      <c r="D129" s="93" t="s">
        <v>473</v>
      </c>
      <c r="E129" s="451"/>
      <c r="F129" s="559"/>
      <c r="G129" s="571"/>
      <c r="H129" s="567"/>
      <c r="I129" s="561"/>
    </row>
    <row r="130" spans="2:9" ht="34.5" customHeight="1">
      <c r="B130" s="97">
        <v>427</v>
      </c>
      <c r="C130" s="94" t="s">
        <v>474</v>
      </c>
      <c r="D130" s="93" t="s">
        <v>475</v>
      </c>
      <c r="E130" s="451"/>
      <c r="F130" s="559"/>
      <c r="G130" s="571"/>
      <c r="H130" s="567"/>
      <c r="I130" s="561"/>
    </row>
    <row r="131" spans="2:9" ht="34.5" customHeight="1">
      <c r="B131" s="97" t="s">
        <v>476</v>
      </c>
      <c r="C131" s="94" t="s">
        <v>477</v>
      </c>
      <c r="D131" s="93" t="s">
        <v>478</v>
      </c>
      <c r="E131" s="451">
        <v>13702</v>
      </c>
      <c r="F131" s="559">
        <v>7514</v>
      </c>
      <c r="G131" s="571">
        <v>3758</v>
      </c>
      <c r="H131" s="567">
        <v>9771</v>
      </c>
      <c r="I131" s="561">
        <f>SUM(H131/G131*100)</f>
        <v>260.00532197977645</v>
      </c>
    </row>
    <row r="132" spans="2:9" ht="34.5" customHeight="1">
      <c r="B132" s="99">
        <v>430</v>
      </c>
      <c r="C132" s="92" t="s">
        <v>479</v>
      </c>
      <c r="D132" s="93" t="s">
        <v>480</v>
      </c>
      <c r="E132" s="451">
        <v>149</v>
      </c>
      <c r="F132" s="559"/>
      <c r="G132" s="571"/>
      <c r="H132" s="567"/>
      <c r="I132" s="561"/>
    </row>
    <row r="133" spans="2:9" ht="34.5" customHeight="1">
      <c r="B133" s="99" t="s">
        <v>481</v>
      </c>
      <c r="C133" s="92" t="s">
        <v>482</v>
      </c>
      <c r="D133" s="93" t="s">
        <v>483</v>
      </c>
      <c r="E133" s="451">
        <f>+E134+E135+E136+E137+E138+E139+E140</f>
        <v>59401</v>
      </c>
      <c r="F133" s="559">
        <f>+F134+F135+F136+F137+F138+F139+F140</f>
        <v>69806</v>
      </c>
      <c r="G133" s="571">
        <f>+G134+G135+G136+G137+G138+G139+G140</f>
        <v>64508</v>
      </c>
      <c r="H133" s="560">
        <f>+H134+H135+H136+H137+H138+H139+H140</f>
        <v>61123</v>
      </c>
      <c r="I133" s="561">
        <f>SUM(H133/G133*100)</f>
        <v>94.7525888261921</v>
      </c>
    </row>
    <row r="134" spans="2:9" ht="34.5" customHeight="1">
      <c r="B134" s="97">
        <v>431</v>
      </c>
      <c r="C134" s="94" t="s">
        <v>484</v>
      </c>
      <c r="D134" s="93" t="s">
        <v>485</v>
      </c>
      <c r="E134" s="451"/>
      <c r="F134" s="559"/>
      <c r="G134" s="571"/>
      <c r="H134" s="567"/>
      <c r="I134" s="561"/>
    </row>
    <row r="135" spans="2:9" ht="34.5" customHeight="1">
      <c r="B135" s="97">
        <v>432</v>
      </c>
      <c r="C135" s="94" t="s">
        <v>486</v>
      </c>
      <c r="D135" s="93" t="s">
        <v>487</v>
      </c>
      <c r="E135" s="451"/>
      <c r="F135" s="559"/>
      <c r="G135" s="571"/>
      <c r="H135" s="567"/>
      <c r="I135" s="561"/>
    </row>
    <row r="136" spans="2:9" ht="34.5" customHeight="1">
      <c r="B136" s="97">
        <v>433</v>
      </c>
      <c r="C136" s="94" t="s">
        <v>488</v>
      </c>
      <c r="D136" s="93" t="s">
        <v>489</v>
      </c>
      <c r="E136" s="451"/>
      <c r="F136" s="559"/>
      <c r="G136" s="571"/>
      <c r="H136" s="567"/>
      <c r="I136" s="561"/>
    </row>
    <row r="137" spans="2:9" ht="34.5" customHeight="1">
      <c r="B137" s="97">
        <v>434</v>
      </c>
      <c r="C137" s="94" t="s">
        <v>490</v>
      </c>
      <c r="D137" s="93" t="s">
        <v>491</v>
      </c>
      <c r="E137" s="451"/>
      <c r="F137" s="559"/>
      <c r="G137" s="571"/>
      <c r="H137" s="567"/>
      <c r="I137" s="561"/>
    </row>
    <row r="138" spans="2:9" ht="34.5" customHeight="1">
      <c r="B138" s="97">
        <v>435</v>
      </c>
      <c r="C138" s="94" t="s">
        <v>492</v>
      </c>
      <c r="D138" s="93" t="s">
        <v>493</v>
      </c>
      <c r="E138" s="451">
        <v>55441</v>
      </c>
      <c r="F138" s="559">
        <v>69806</v>
      </c>
      <c r="G138" s="571">
        <v>64508</v>
      </c>
      <c r="H138" s="567">
        <v>59063</v>
      </c>
      <c r="I138" s="561">
        <f>SUM(H138/G138*100)</f>
        <v>91.55918645749365</v>
      </c>
    </row>
    <row r="139" spans="2:9" ht="34.5" customHeight="1">
      <c r="B139" s="97">
        <v>436</v>
      </c>
      <c r="C139" s="94" t="s">
        <v>494</v>
      </c>
      <c r="D139" s="93" t="s">
        <v>495</v>
      </c>
      <c r="E139" s="451"/>
      <c r="F139" s="559"/>
      <c r="G139" s="571"/>
      <c r="H139" s="567"/>
      <c r="I139" s="561"/>
    </row>
    <row r="140" spans="2:9" ht="34.5" customHeight="1">
      <c r="B140" s="97">
        <v>439</v>
      </c>
      <c r="C140" s="94" t="s">
        <v>496</v>
      </c>
      <c r="D140" s="93" t="s">
        <v>497</v>
      </c>
      <c r="E140" s="451">
        <v>3960</v>
      </c>
      <c r="F140" s="559"/>
      <c r="G140" s="571"/>
      <c r="H140" s="567">
        <v>2060</v>
      </c>
      <c r="I140" s="561"/>
    </row>
    <row r="141" spans="2:9" ht="34.5" customHeight="1">
      <c r="B141" s="99" t="s">
        <v>498</v>
      </c>
      <c r="C141" s="92" t="s">
        <v>499</v>
      </c>
      <c r="D141" s="93" t="s">
        <v>500</v>
      </c>
      <c r="E141" s="451">
        <v>16337</v>
      </c>
      <c r="F141" s="559">
        <v>22928</v>
      </c>
      <c r="G141" s="571">
        <v>22537</v>
      </c>
      <c r="H141" s="567">
        <v>21002</v>
      </c>
      <c r="I141" s="561">
        <f aca="true" t="shared" si="0" ref="I141:I147">SUM(H141/G141*100)</f>
        <v>93.18897812486135</v>
      </c>
    </row>
    <row r="142" spans="2:9" ht="34.5" customHeight="1">
      <c r="B142" s="99">
        <v>47</v>
      </c>
      <c r="C142" s="92" t="s">
        <v>501</v>
      </c>
      <c r="D142" s="93" t="s">
        <v>502</v>
      </c>
      <c r="E142" s="451">
        <v>2</v>
      </c>
      <c r="F142" s="559"/>
      <c r="G142" s="571">
        <v>1389</v>
      </c>
      <c r="H142" s="567">
        <v>401</v>
      </c>
      <c r="I142" s="561">
        <f t="shared" si="0"/>
        <v>28.86969042476602</v>
      </c>
    </row>
    <row r="143" spans="2:9" ht="34.5" customHeight="1">
      <c r="B143" s="99">
        <v>48</v>
      </c>
      <c r="C143" s="92" t="s">
        <v>503</v>
      </c>
      <c r="D143" s="93" t="s">
        <v>504</v>
      </c>
      <c r="E143" s="451">
        <v>565</v>
      </c>
      <c r="F143" s="559">
        <v>30</v>
      </c>
      <c r="G143" s="571">
        <v>237</v>
      </c>
      <c r="H143" s="567">
        <v>382</v>
      </c>
      <c r="I143" s="561">
        <f t="shared" si="0"/>
        <v>161.18143459915612</v>
      </c>
    </row>
    <row r="144" spans="2:9" ht="34.5" customHeight="1">
      <c r="B144" s="99" t="s">
        <v>505</v>
      </c>
      <c r="C144" s="92" t="s">
        <v>506</v>
      </c>
      <c r="D144" s="93" t="s">
        <v>507</v>
      </c>
      <c r="E144" s="451">
        <v>11367</v>
      </c>
      <c r="F144" s="559">
        <v>9432</v>
      </c>
      <c r="G144" s="571">
        <v>10376</v>
      </c>
      <c r="H144" s="567">
        <v>11148</v>
      </c>
      <c r="I144" s="561">
        <f t="shared" si="0"/>
        <v>107.4402467232074</v>
      </c>
    </row>
    <row r="145" spans="2:9" ht="53.25" customHeight="1">
      <c r="B145" s="99"/>
      <c r="C145" s="92" t="s">
        <v>508</v>
      </c>
      <c r="D145" s="93" t="s">
        <v>509</v>
      </c>
      <c r="E145" s="451"/>
      <c r="F145" s="559"/>
      <c r="G145" s="571"/>
      <c r="H145" s="567"/>
      <c r="I145" s="561"/>
    </row>
    <row r="146" spans="2:9" ht="34.5" customHeight="1">
      <c r="B146" s="99"/>
      <c r="C146" s="92" t="s">
        <v>510</v>
      </c>
      <c r="D146" s="93" t="s">
        <v>511</v>
      </c>
      <c r="E146" s="451">
        <f>+E106+E124+E83-E145</f>
        <v>596250</v>
      </c>
      <c r="F146" s="559">
        <f>+F106+F124+F123+F83-F145</f>
        <v>583799</v>
      </c>
      <c r="G146" s="571">
        <f>+G106+G124+G123+G83-G145</f>
        <v>609425</v>
      </c>
      <c r="H146" s="560">
        <f>+H106+H124+H123+H83-H145</f>
        <v>611636</v>
      </c>
      <c r="I146" s="561">
        <f t="shared" si="0"/>
        <v>100.3628010009435</v>
      </c>
    </row>
    <row r="147" spans="2:9" ht="34.5" customHeight="1" thickBot="1">
      <c r="B147" s="100">
        <v>89</v>
      </c>
      <c r="C147" s="101" t="s">
        <v>512</v>
      </c>
      <c r="D147" s="102" t="s">
        <v>513</v>
      </c>
      <c r="E147" s="475">
        <v>66763</v>
      </c>
      <c r="F147" s="572">
        <v>55060</v>
      </c>
      <c r="G147" s="573">
        <v>60300</v>
      </c>
      <c r="H147" s="574">
        <v>64163</v>
      </c>
      <c r="I147" s="575">
        <f t="shared" si="0"/>
        <v>106.40630182421226</v>
      </c>
    </row>
    <row r="149" spans="2:9" ht="18.75">
      <c r="B149" s="2" t="s">
        <v>853</v>
      </c>
      <c r="C149" s="2"/>
      <c r="D149" s="2"/>
      <c r="E149" s="60"/>
      <c r="F149" s="61"/>
      <c r="G149" s="57" t="s">
        <v>586</v>
      </c>
      <c r="H149" s="62"/>
      <c r="I149" s="57"/>
    </row>
    <row r="150" spans="2:9" ht="18.75">
      <c r="B150" s="2"/>
      <c r="C150" s="2"/>
      <c r="D150" s="60"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scale="36" r:id="rId1"/>
</worksheet>
</file>

<file path=xl/worksheets/sheet3.xml><?xml version="1.0" encoding="utf-8"?>
<worksheet xmlns="http://schemas.openxmlformats.org/spreadsheetml/2006/main" xmlns:r="http://schemas.openxmlformats.org/officeDocument/2006/relationships">
  <sheetPr>
    <tabColor theme="6"/>
    <pageSetUpPr fitToPage="1"/>
  </sheetPr>
  <dimension ref="C1:K63"/>
  <sheetViews>
    <sheetView zoomScale="60" zoomScaleNormal="60" zoomScalePageLayoutView="0" workbookViewId="0" topLeftCell="A1">
      <selection activeCell="O10" sqref="O10"/>
    </sheetView>
  </sheetViews>
  <sheetFormatPr defaultColWidth="9.140625" defaultRowHeight="12.75"/>
  <cols>
    <col min="1" max="2" width="9.140625" style="21" customWidth="1"/>
    <col min="3" max="3" width="18.421875" style="21" customWidth="1"/>
    <col min="4" max="4" width="103.00390625" style="21" bestFit="1" customWidth="1"/>
    <col min="5" max="5" width="7.00390625" style="21" bestFit="1" customWidth="1"/>
    <col min="6" max="6" width="23.421875" style="21" customWidth="1"/>
    <col min="7" max="7" width="25.00390625" style="21" customWidth="1"/>
    <col min="8" max="8" width="25.28125" style="21" customWidth="1"/>
    <col min="9" max="9" width="25.57421875" style="21" customWidth="1"/>
    <col min="10" max="10" width="26.421875" style="21" customWidth="1"/>
    <col min="11" max="16384" width="9.140625" style="21" customWidth="1"/>
  </cols>
  <sheetData>
    <row r="1" ht="15.75">
      <c r="J1" s="16" t="s">
        <v>570</v>
      </c>
    </row>
    <row r="2" spans="3:5" ht="18.75">
      <c r="C2" s="40" t="s">
        <v>680</v>
      </c>
      <c r="D2" s="356"/>
      <c r="E2" s="131"/>
    </row>
    <row r="3" spans="3:5" ht="18.75">
      <c r="C3" s="40" t="s">
        <v>681</v>
      </c>
      <c r="D3" s="356"/>
      <c r="E3" s="131"/>
    </row>
    <row r="4" ht="24.75" customHeight="1">
      <c r="J4" s="16"/>
    </row>
    <row r="5" spans="4:10" s="13" customFormat="1" ht="24.75" customHeight="1">
      <c r="D5" s="634" t="s">
        <v>97</v>
      </c>
      <c r="E5" s="634"/>
      <c r="F5" s="634"/>
      <c r="G5" s="634"/>
      <c r="H5" s="634"/>
      <c r="I5" s="634"/>
      <c r="J5" s="634"/>
    </row>
    <row r="6" spans="4:10" s="13" customFormat="1" ht="24.75" customHeight="1">
      <c r="D6" s="635" t="s">
        <v>844</v>
      </c>
      <c r="E6" s="635"/>
      <c r="F6" s="635"/>
      <c r="G6" s="635"/>
      <c r="H6" s="635"/>
      <c r="I6" s="635"/>
      <c r="J6" s="635"/>
    </row>
    <row r="7" ht="18.75" customHeight="1" thickBot="1">
      <c r="J7" s="149" t="s">
        <v>676</v>
      </c>
    </row>
    <row r="8" spans="3:10" ht="30.75" customHeight="1">
      <c r="C8" s="399"/>
      <c r="D8" s="637" t="s">
        <v>0</v>
      </c>
      <c r="E8" s="396" t="s">
        <v>129</v>
      </c>
      <c r="F8" s="629" t="s">
        <v>822</v>
      </c>
      <c r="G8" s="629" t="s">
        <v>823</v>
      </c>
      <c r="H8" s="631" t="s">
        <v>813</v>
      </c>
      <c r="I8" s="632"/>
      <c r="J8" s="607" t="s">
        <v>845</v>
      </c>
    </row>
    <row r="9" spans="3:10" ht="39.75" customHeight="1" thickBot="1">
      <c r="C9" s="400"/>
      <c r="D9" s="638"/>
      <c r="E9" s="397"/>
      <c r="F9" s="630"/>
      <c r="G9" s="630"/>
      <c r="H9" s="153" t="s">
        <v>1</v>
      </c>
      <c r="I9" s="154" t="s">
        <v>66</v>
      </c>
      <c r="J9" s="608"/>
    </row>
    <row r="10" spans="3:10" ht="31.5" customHeight="1">
      <c r="C10" s="150">
        <v>1</v>
      </c>
      <c r="D10" s="151" t="s">
        <v>99</v>
      </c>
      <c r="E10" s="152"/>
      <c r="F10" s="240"/>
      <c r="G10" s="240"/>
      <c r="H10" s="240"/>
      <c r="I10" s="240"/>
      <c r="J10" s="238"/>
    </row>
    <row r="11" spans="3:10" ht="31.5" customHeight="1">
      <c r="C11" s="138">
        <v>2</v>
      </c>
      <c r="D11" s="132" t="s">
        <v>514</v>
      </c>
      <c r="E11" s="133">
        <v>3001</v>
      </c>
      <c r="F11" s="576">
        <f>+F12+F13+F14</f>
        <v>539923</v>
      </c>
      <c r="G11" s="398">
        <f>+G12+G13+G14</f>
        <v>503727</v>
      </c>
      <c r="H11" s="577">
        <f>+H12+H13+H14</f>
        <v>153519</v>
      </c>
      <c r="I11" s="578">
        <f>+I12+I13+I14</f>
        <v>162903</v>
      </c>
      <c r="J11" s="579">
        <f aca="true" t="shared" si="0" ref="J11:J21">SUM(I11/H11*100)</f>
        <v>106.1125984405839</v>
      </c>
    </row>
    <row r="12" spans="3:10" ht="31.5" customHeight="1">
      <c r="C12" s="138">
        <v>3</v>
      </c>
      <c r="D12" s="134" t="s">
        <v>100</v>
      </c>
      <c r="E12" s="133">
        <v>3002</v>
      </c>
      <c r="F12" s="576">
        <v>510980</v>
      </c>
      <c r="G12" s="398">
        <v>488690</v>
      </c>
      <c r="H12" s="580">
        <v>145629</v>
      </c>
      <c r="I12" s="581">
        <v>155011</v>
      </c>
      <c r="J12" s="579">
        <f t="shared" si="0"/>
        <v>106.44239814872039</v>
      </c>
    </row>
    <row r="13" spans="3:10" ht="31.5" customHeight="1">
      <c r="C13" s="138">
        <v>4</v>
      </c>
      <c r="D13" s="134" t="s">
        <v>101</v>
      </c>
      <c r="E13" s="133">
        <v>3003</v>
      </c>
      <c r="F13" s="576">
        <v>341</v>
      </c>
      <c r="G13" s="398">
        <v>410</v>
      </c>
      <c r="H13" s="582">
        <v>210</v>
      </c>
      <c r="I13" s="581">
        <v>109</v>
      </c>
      <c r="J13" s="579">
        <f t="shared" si="0"/>
        <v>51.90476190476191</v>
      </c>
    </row>
    <row r="14" spans="3:10" ht="31.5" customHeight="1">
      <c r="C14" s="138">
        <v>5</v>
      </c>
      <c r="D14" s="134" t="s">
        <v>102</v>
      </c>
      <c r="E14" s="133">
        <v>3004</v>
      </c>
      <c r="F14" s="576">
        <v>28602</v>
      </c>
      <c r="G14" s="398">
        <v>14627</v>
      </c>
      <c r="H14" s="577">
        <v>7680</v>
      </c>
      <c r="I14" s="581">
        <v>7783</v>
      </c>
      <c r="J14" s="579">
        <f t="shared" si="0"/>
        <v>101.34114583333333</v>
      </c>
    </row>
    <row r="15" spans="3:10" ht="31.5" customHeight="1">
      <c r="C15" s="138">
        <v>6</v>
      </c>
      <c r="D15" s="132" t="s">
        <v>515</v>
      </c>
      <c r="E15" s="133">
        <v>3005</v>
      </c>
      <c r="F15" s="576">
        <f>+F16+F17+F18+F19+F20</f>
        <v>427360</v>
      </c>
      <c r="G15" s="398">
        <f>+G16+G17+G18+G19+G20</f>
        <v>490859</v>
      </c>
      <c r="H15" s="577">
        <f>+H16+H17+H18+H19+H20</f>
        <v>141144</v>
      </c>
      <c r="I15" s="578">
        <f>+I16+I17+I18+I19+I20</f>
        <v>144387</v>
      </c>
      <c r="J15" s="579">
        <f t="shared" si="0"/>
        <v>102.29765346029586</v>
      </c>
    </row>
    <row r="16" spans="3:10" ht="31.5" customHeight="1">
      <c r="C16" s="138">
        <v>7</v>
      </c>
      <c r="D16" s="134" t="s">
        <v>103</v>
      </c>
      <c r="E16" s="133">
        <v>3006</v>
      </c>
      <c r="F16" s="576">
        <v>198148</v>
      </c>
      <c r="G16" s="398">
        <v>205047</v>
      </c>
      <c r="H16" s="577">
        <v>66278</v>
      </c>
      <c r="I16" s="581">
        <v>69875</v>
      </c>
      <c r="J16" s="579">
        <f t="shared" si="0"/>
        <v>105.42714022752648</v>
      </c>
    </row>
    <row r="17" spans="3:10" ht="31.5" customHeight="1">
      <c r="C17" s="138">
        <v>8</v>
      </c>
      <c r="D17" s="134" t="s">
        <v>516</v>
      </c>
      <c r="E17" s="133">
        <v>3007</v>
      </c>
      <c r="F17" s="576">
        <v>201254</v>
      </c>
      <c r="G17" s="398">
        <v>281900</v>
      </c>
      <c r="H17" s="577">
        <v>68700</v>
      </c>
      <c r="I17" s="581">
        <v>68238</v>
      </c>
      <c r="J17" s="579">
        <f t="shared" si="0"/>
        <v>99.32751091703057</v>
      </c>
    </row>
    <row r="18" spans="3:10" ht="31.5" customHeight="1">
      <c r="C18" s="138">
        <v>9</v>
      </c>
      <c r="D18" s="134" t="s">
        <v>104</v>
      </c>
      <c r="E18" s="133">
        <v>3008</v>
      </c>
      <c r="F18" s="576">
        <v>1594</v>
      </c>
      <c r="G18" s="398">
        <v>1860</v>
      </c>
      <c r="H18" s="577">
        <v>930</v>
      </c>
      <c r="I18" s="581">
        <v>563</v>
      </c>
      <c r="J18" s="579">
        <f t="shared" si="0"/>
        <v>60.537634408602145</v>
      </c>
    </row>
    <row r="19" spans="3:10" ht="31.5" customHeight="1">
      <c r="C19" s="138">
        <v>10</v>
      </c>
      <c r="D19" s="134" t="s">
        <v>105</v>
      </c>
      <c r="E19" s="133">
        <v>3009</v>
      </c>
      <c r="F19" s="576">
        <v>7155</v>
      </c>
      <c r="G19" s="398">
        <v>480</v>
      </c>
      <c r="H19" s="577">
        <v>1583</v>
      </c>
      <c r="I19" s="581">
        <v>1741</v>
      </c>
      <c r="J19" s="579">
        <f t="shared" si="0"/>
        <v>109.98104864181933</v>
      </c>
    </row>
    <row r="20" spans="3:10" ht="31.5" customHeight="1">
      <c r="C20" s="138">
        <v>11</v>
      </c>
      <c r="D20" s="134" t="s">
        <v>517</v>
      </c>
      <c r="E20" s="133">
        <v>3010</v>
      </c>
      <c r="F20" s="576">
        <v>19209</v>
      </c>
      <c r="G20" s="398">
        <v>1572</v>
      </c>
      <c r="H20" s="577">
        <v>3653</v>
      </c>
      <c r="I20" s="581">
        <v>3970</v>
      </c>
      <c r="J20" s="579">
        <f t="shared" si="0"/>
        <v>108.67779906925814</v>
      </c>
    </row>
    <row r="21" spans="3:10" ht="31.5" customHeight="1">
      <c r="C21" s="138">
        <v>12</v>
      </c>
      <c r="D21" s="132" t="s">
        <v>518</v>
      </c>
      <c r="E21" s="133">
        <v>3011</v>
      </c>
      <c r="F21" s="576">
        <f>+F11-F15</f>
        <v>112563</v>
      </c>
      <c r="G21" s="398">
        <f>+G11-G15</f>
        <v>12868</v>
      </c>
      <c r="H21" s="577">
        <f>+H11-H15</f>
        <v>12375</v>
      </c>
      <c r="I21" s="578">
        <f>+I11-I15</f>
        <v>18516</v>
      </c>
      <c r="J21" s="579">
        <f t="shared" si="0"/>
        <v>149.62424242424242</v>
      </c>
    </row>
    <row r="22" spans="3:10" ht="31.5" customHeight="1">
      <c r="C22" s="138">
        <v>13</v>
      </c>
      <c r="D22" s="132" t="s">
        <v>519</v>
      </c>
      <c r="E22" s="133">
        <v>3012</v>
      </c>
      <c r="F22" s="576"/>
      <c r="G22" s="583"/>
      <c r="H22" s="584"/>
      <c r="I22" s="581"/>
      <c r="J22" s="579"/>
    </row>
    <row r="23" spans="3:10" ht="31.5" customHeight="1">
      <c r="C23" s="138">
        <v>14</v>
      </c>
      <c r="D23" s="132" t="s">
        <v>106</v>
      </c>
      <c r="E23" s="133"/>
      <c r="F23" s="576"/>
      <c r="G23" s="398"/>
      <c r="H23" s="577"/>
      <c r="I23" s="581"/>
      <c r="J23" s="579"/>
    </row>
    <row r="24" spans="3:10" ht="31.5" customHeight="1">
      <c r="C24" s="138">
        <v>15</v>
      </c>
      <c r="D24" s="132" t="s">
        <v>520</v>
      </c>
      <c r="E24" s="133">
        <v>3013</v>
      </c>
      <c r="F24" s="576">
        <f>+F25+F26+F27+F28+F29</f>
        <v>3000</v>
      </c>
      <c r="G24" s="398">
        <f>+G25+G26+G27+G28+G29</f>
        <v>0</v>
      </c>
      <c r="H24" s="577">
        <f>+H25+H26+H27+H28+H29</f>
        <v>0</v>
      </c>
      <c r="I24" s="581"/>
      <c r="J24" s="579"/>
    </row>
    <row r="25" spans="3:10" ht="31.5" customHeight="1">
      <c r="C25" s="138">
        <v>16</v>
      </c>
      <c r="D25" s="134" t="s">
        <v>107</v>
      </c>
      <c r="E25" s="133">
        <v>3014</v>
      </c>
      <c r="F25" s="576"/>
      <c r="G25" s="585"/>
      <c r="H25" s="582"/>
      <c r="I25" s="581"/>
      <c r="J25" s="579"/>
    </row>
    <row r="26" spans="3:10" ht="31.5" customHeight="1">
      <c r="C26" s="138">
        <v>17</v>
      </c>
      <c r="D26" s="134" t="s">
        <v>521</v>
      </c>
      <c r="E26" s="133">
        <v>3015</v>
      </c>
      <c r="F26" s="576"/>
      <c r="G26" s="398"/>
      <c r="H26" s="577"/>
      <c r="I26" s="581"/>
      <c r="J26" s="579"/>
    </row>
    <row r="27" spans="3:10" ht="31.5" customHeight="1">
      <c r="C27" s="138">
        <v>18</v>
      </c>
      <c r="D27" s="134" t="s">
        <v>108</v>
      </c>
      <c r="E27" s="133">
        <v>3016</v>
      </c>
      <c r="F27" s="576">
        <v>3000</v>
      </c>
      <c r="G27" s="398"/>
      <c r="H27" s="577"/>
      <c r="I27" s="581"/>
      <c r="J27" s="579"/>
    </row>
    <row r="28" spans="3:10" ht="31.5" customHeight="1">
      <c r="C28" s="138">
        <v>19</v>
      </c>
      <c r="D28" s="134" t="s">
        <v>109</v>
      </c>
      <c r="E28" s="133">
        <v>3017</v>
      </c>
      <c r="F28" s="576"/>
      <c r="G28" s="398"/>
      <c r="H28" s="577"/>
      <c r="I28" s="581"/>
      <c r="J28" s="579"/>
    </row>
    <row r="29" spans="3:10" ht="31.5" customHeight="1">
      <c r="C29" s="138">
        <v>20</v>
      </c>
      <c r="D29" s="134" t="s">
        <v>110</v>
      </c>
      <c r="E29" s="133">
        <v>3018</v>
      </c>
      <c r="F29" s="576"/>
      <c r="G29" s="398"/>
      <c r="H29" s="577"/>
      <c r="I29" s="581"/>
      <c r="J29" s="579"/>
    </row>
    <row r="30" spans="3:10" ht="31.5" customHeight="1">
      <c r="C30" s="138">
        <v>21</v>
      </c>
      <c r="D30" s="132" t="s">
        <v>522</v>
      </c>
      <c r="E30" s="133">
        <v>3019</v>
      </c>
      <c r="F30" s="576">
        <f>+F31+F32+F33</f>
        <v>84989</v>
      </c>
      <c r="G30" s="398">
        <f>+G31+G32+G33</f>
        <v>7200</v>
      </c>
      <c r="H30" s="577">
        <f>+H31+H32+H33</f>
        <v>6720</v>
      </c>
      <c r="I30" s="578">
        <f>+I31+I32+I33</f>
        <v>14149</v>
      </c>
      <c r="J30" s="579">
        <f>SUM(I30/H30*100)</f>
        <v>210.55059523809524</v>
      </c>
    </row>
    <row r="31" spans="3:10" ht="31.5" customHeight="1">
      <c r="C31" s="138">
        <v>22</v>
      </c>
      <c r="D31" s="134" t="s">
        <v>111</v>
      </c>
      <c r="E31" s="133">
        <v>3020</v>
      </c>
      <c r="F31" s="576"/>
      <c r="G31" s="398"/>
      <c r="H31" s="577"/>
      <c r="I31" s="581"/>
      <c r="J31" s="579"/>
    </row>
    <row r="32" spans="3:10" ht="31.5" customHeight="1">
      <c r="C32" s="138">
        <v>23</v>
      </c>
      <c r="D32" s="134" t="s">
        <v>523</v>
      </c>
      <c r="E32" s="133">
        <v>3021</v>
      </c>
      <c r="F32" s="576">
        <v>84989</v>
      </c>
      <c r="G32" s="398">
        <v>7200</v>
      </c>
      <c r="H32" s="577">
        <v>6720</v>
      </c>
      <c r="I32" s="581">
        <v>14149</v>
      </c>
      <c r="J32" s="579">
        <f>SUM(I32/H32*100)</f>
        <v>210.55059523809524</v>
      </c>
    </row>
    <row r="33" spans="3:10" ht="31.5" customHeight="1">
      <c r="C33" s="138">
        <v>24</v>
      </c>
      <c r="D33" s="134" t="s">
        <v>112</v>
      </c>
      <c r="E33" s="133">
        <v>3022</v>
      </c>
      <c r="F33" s="576"/>
      <c r="G33" s="398"/>
      <c r="H33" s="577"/>
      <c r="I33" s="581"/>
      <c r="J33" s="579"/>
    </row>
    <row r="34" spans="3:10" ht="31.5" customHeight="1">
      <c r="C34" s="138">
        <v>25</v>
      </c>
      <c r="D34" s="132" t="s">
        <v>524</v>
      </c>
      <c r="E34" s="133">
        <v>3023</v>
      </c>
      <c r="F34" s="576"/>
      <c r="G34" s="398"/>
      <c r="H34" s="577"/>
      <c r="I34" s="581"/>
      <c r="J34" s="579"/>
    </row>
    <row r="35" spans="3:10" ht="31.5" customHeight="1">
      <c r="C35" s="138">
        <v>26</v>
      </c>
      <c r="D35" s="132" t="s">
        <v>525</v>
      </c>
      <c r="E35" s="133">
        <v>3024</v>
      </c>
      <c r="F35" s="576">
        <f>+F30-F27</f>
        <v>81989</v>
      </c>
      <c r="G35" s="583">
        <f>+G30-G24</f>
        <v>7200</v>
      </c>
      <c r="H35" s="584">
        <f>+H30-H24</f>
        <v>6720</v>
      </c>
      <c r="I35" s="581">
        <f>+I30-I24</f>
        <v>14149</v>
      </c>
      <c r="J35" s="579">
        <f>SUM(I35/H35*100)</f>
        <v>210.55059523809524</v>
      </c>
    </row>
    <row r="36" spans="3:10" ht="31.5" customHeight="1">
      <c r="C36" s="138">
        <v>27</v>
      </c>
      <c r="D36" s="132" t="s">
        <v>113</v>
      </c>
      <c r="E36" s="133"/>
      <c r="F36" s="576"/>
      <c r="G36" s="398"/>
      <c r="H36" s="577"/>
      <c r="I36" s="581"/>
      <c r="J36" s="579"/>
    </row>
    <row r="37" spans="3:10" ht="31.5" customHeight="1">
      <c r="C37" s="138">
        <v>28</v>
      </c>
      <c r="D37" s="132" t="s">
        <v>526</v>
      </c>
      <c r="E37" s="133">
        <v>3025</v>
      </c>
      <c r="F37" s="576"/>
      <c r="G37" s="398">
        <f>+G38+G39+G40+G41+G42</f>
        <v>0</v>
      </c>
      <c r="H37" s="577">
        <f>+H38+H39+H40+H41+H42</f>
        <v>0</v>
      </c>
      <c r="I37" s="581"/>
      <c r="J37" s="579"/>
    </row>
    <row r="38" spans="3:10" ht="31.5" customHeight="1">
      <c r="C38" s="138">
        <v>29</v>
      </c>
      <c r="D38" s="134" t="s">
        <v>114</v>
      </c>
      <c r="E38" s="133">
        <v>3026</v>
      </c>
      <c r="F38" s="576"/>
      <c r="G38" s="585"/>
      <c r="H38" s="582"/>
      <c r="I38" s="581"/>
      <c r="J38" s="579"/>
    </row>
    <row r="39" spans="3:10" ht="31.5" customHeight="1">
      <c r="C39" s="138">
        <v>30</v>
      </c>
      <c r="D39" s="134" t="s">
        <v>527</v>
      </c>
      <c r="E39" s="133">
        <v>3027</v>
      </c>
      <c r="F39" s="576"/>
      <c r="G39" s="398"/>
      <c r="H39" s="577"/>
      <c r="I39" s="581"/>
      <c r="J39" s="579"/>
    </row>
    <row r="40" spans="3:10" ht="31.5" customHeight="1">
      <c r="C40" s="138">
        <v>31</v>
      </c>
      <c r="D40" s="134" t="s">
        <v>528</v>
      </c>
      <c r="E40" s="133">
        <v>3028</v>
      </c>
      <c r="F40" s="576"/>
      <c r="G40" s="398"/>
      <c r="H40" s="577"/>
      <c r="I40" s="581"/>
      <c r="J40" s="579"/>
    </row>
    <row r="41" spans="3:10" ht="31.5" customHeight="1">
      <c r="C41" s="138">
        <v>32</v>
      </c>
      <c r="D41" s="134" t="s">
        <v>529</v>
      </c>
      <c r="E41" s="133">
        <v>3029</v>
      </c>
      <c r="F41" s="576"/>
      <c r="G41" s="398"/>
      <c r="H41" s="577"/>
      <c r="I41" s="581"/>
      <c r="J41" s="579"/>
    </row>
    <row r="42" spans="3:10" ht="31.5" customHeight="1">
      <c r="C42" s="138">
        <v>33</v>
      </c>
      <c r="D42" s="134" t="s">
        <v>530</v>
      </c>
      <c r="E42" s="133">
        <v>3030</v>
      </c>
      <c r="F42" s="576"/>
      <c r="G42" s="398"/>
      <c r="H42" s="577"/>
      <c r="I42" s="581"/>
      <c r="J42" s="579"/>
    </row>
    <row r="43" spans="3:10" ht="31.5" customHeight="1">
      <c r="C43" s="138">
        <v>34</v>
      </c>
      <c r="D43" s="132" t="s">
        <v>531</v>
      </c>
      <c r="E43" s="133">
        <v>3031</v>
      </c>
      <c r="F43" s="576">
        <f>+F44+F45+F46+F47+F48+F49</f>
        <v>45547</v>
      </c>
      <c r="G43" s="398">
        <f>+G44+G45+G46+G47+G48+G49</f>
        <v>10668</v>
      </c>
      <c r="H43" s="577">
        <f>+H44+H45+H46+H47+H48+H49</f>
        <v>3720</v>
      </c>
      <c r="I43" s="578">
        <f>+I44+I45+I46+I47+I48+I49</f>
        <v>4019</v>
      </c>
      <c r="J43" s="579">
        <f>SUM(I43/H43*100)</f>
        <v>108.03763440860214</v>
      </c>
    </row>
    <row r="44" spans="3:10" ht="31.5" customHeight="1">
      <c r="C44" s="138">
        <v>35</v>
      </c>
      <c r="D44" s="134" t="s">
        <v>115</v>
      </c>
      <c r="E44" s="133">
        <v>3032</v>
      </c>
      <c r="F44" s="576"/>
      <c r="G44" s="398"/>
      <c r="H44" s="577"/>
      <c r="I44" s="581"/>
      <c r="J44" s="579"/>
    </row>
    <row r="45" spans="3:10" ht="31.5" customHeight="1">
      <c r="C45" s="138">
        <v>36</v>
      </c>
      <c r="D45" s="134" t="s">
        <v>532</v>
      </c>
      <c r="E45" s="133">
        <v>3033</v>
      </c>
      <c r="F45" s="576"/>
      <c r="G45" s="398">
        <v>1842</v>
      </c>
      <c r="H45" s="577">
        <v>1842</v>
      </c>
      <c r="I45" s="581">
        <v>2460</v>
      </c>
      <c r="J45" s="579">
        <f>SUM(I45/H45*100)</f>
        <v>133.55048859934854</v>
      </c>
    </row>
    <row r="46" spans="3:10" ht="31.5" customHeight="1">
      <c r="C46" s="138">
        <v>37</v>
      </c>
      <c r="D46" s="134" t="s">
        <v>533</v>
      </c>
      <c r="E46" s="133">
        <v>3034</v>
      </c>
      <c r="F46" s="576">
        <v>5471</v>
      </c>
      <c r="G46" s="398">
        <v>1878</v>
      </c>
      <c r="H46" s="577">
        <v>1878</v>
      </c>
      <c r="I46" s="581">
        <v>1559</v>
      </c>
      <c r="J46" s="579">
        <f>SUM(I46/H46*100)</f>
        <v>83.01384451544196</v>
      </c>
    </row>
    <row r="47" spans="3:10" ht="31.5" customHeight="1">
      <c r="C47" s="138">
        <v>38</v>
      </c>
      <c r="D47" s="134" t="s">
        <v>534</v>
      </c>
      <c r="E47" s="133">
        <v>3035</v>
      </c>
      <c r="F47" s="576">
        <v>4510</v>
      </c>
      <c r="G47" s="398"/>
      <c r="H47" s="577"/>
      <c r="I47" s="581"/>
      <c r="J47" s="579"/>
    </row>
    <row r="48" spans="3:10" ht="31.5" customHeight="1">
      <c r="C48" s="138">
        <v>39</v>
      </c>
      <c r="D48" s="134" t="s">
        <v>535</v>
      </c>
      <c r="E48" s="133">
        <v>3036</v>
      </c>
      <c r="F48" s="576">
        <v>11224</v>
      </c>
      <c r="G48" s="398"/>
      <c r="H48" s="577"/>
      <c r="I48" s="581"/>
      <c r="J48" s="579"/>
    </row>
    <row r="49" spans="3:10" ht="31.5" customHeight="1">
      <c r="C49" s="138">
        <v>40</v>
      </c>
      <c r="D49" s="134" t="s">
        <v>536</v>
      </c>
      <c r="E49" s="133">
        <v>3037</v>
      </c>
      <c r="F49" s="576">
        <v>24342</v>
      </c>
      <c r="G49" s="398">
        <v>6948</v>
      </c>
      <c r="H49" s="577"/>
      <c r="I49" s="581"/>
      <c r="J49" s="579"/>
    </row>
    <row r="50" spans="3:10" ht="31.5" customHeight="1">
      <c r="C50" s="138">
        <v>41</v>
      </c>
      <c r="D50" s="132" t="s">
        <v>537</v>
      </c>
      <c r="E50" s="133">
        <v>3038</v>
      </c>
      <c r="F50" s="576"/>
      <c r="G50" s="398"/>
      <c r="H50" s="577"/>
      <c r="I50" s="581"/>
      <c r="J50" s="579"/>
    </row>
    <row r="51" spans="3:10" ht="31.5" customHeight="1">
      <c r="C51" s="138">
        <v>42</v>
      </c>
      <c r="D51" s="132" t="s">
        <v>538</v>
      </c>
      <c r="E51" s="133">
        <v>3039</v>
      </c>
      <c r="F51" s="576">
        <f>+F43-F37</f>
        <v>45547</v>
      </c>
      <c r="G51" s="398">
        <f>+G43-G37</f>
        <v>10668</v>
      </c>
      <c r="H51" s="577">
        <f>+H43-H37</f>
        <v>3720</v>
      </c>
      <c r="I51" s="578">
        <f>+I43-I37</f>
        <v>4019</v>
      </c>
      <c r="J51" s="579">
        <f>SUM(I51/H51*100)</f>
        <v>108.03763440860214</v>
      </c>
    </row>
    <row r="52" spans="3:10" ht="31.5" customHeight="1">
      <c r="C52" s="138">
        <v>43</v>
      </c>
      <c r="D52" s="132" t="s">
        <v>579</v>
      </c>
      <c r="E52" s="133">
        <v>3040</v>
      </c>
      <c r="F52" s="576">
        <f>+F11+F24+F37</f>
        <v>542923</v>
      </c>
      <c r="G52" s="398">
        <f>+G11+G24+G37</f>
        <v>503727</v>
      </c>
      <c r="H52" s="577">
        <f>+H11+H24+H37</f>
        <v>153519</v>
      </c>
      <c r="I52" s="578">
        <f>+I11+I24+I37</f>
        <v>162903</v>
      </c>
      <c r="J52" s="579">
        <f>SUM(I52/H52*100)</f>
        <v>106.1125984405839</v>
      </c>
    </row>
    <row r="53" spans="3:10" ht="31.5" customHeight="1">
      <c r="C53" s="138">
        <v>44</v>
      </c>
      <c r="D53" s="132" t="s">
        <v>580</v>
      </c>
      <c r="E53" s="133">
        <v>3041</v>
      </c>
      <c r="F53" s="576">
        <f>+F15+F30+F43</f>
        <v>557896</v>
      </c>
      <c r="G53" s="398">
        <f>+G15+G30+G43</f>
        <v>508727</v>
      </c>
      <c r="H53" s="577">
        <f>+H15+H30+H43</f>
        <v>151584</v>
      </c>
      <c r="I53" s="578">
        <f>+I15+I30+I43</f>
        <v>162555</v>
      </c>
      <c r="J53" s="579">
        <f>SUM(I53/H53*100)</f>
        <v>107.23757124762507</v>
      </c>
    </row>
    <row r="54" spans="3:10" ht="31.5" customHeight="1">
      <c r="C54" s="138">
        <v>45</v>
      </c>
      <c r="D54" s="132" t="s">
        <v>581</v>
      </c>
      <c r="E54" s="133">
        <v>3042</v>
      </c>
      <c r="F54" s="576"/>
      <c r="G54" s="398"/>
      <c r="H54" s="577">
        <v>1935</v>
      </c>
      <c r="I54" s="581">
        <f>+I52-I53</f>
        <v>348</v>
      </c>
      <c r="J54" s="579">
        <f>SUM(I54/H54*100)</f>
        <v>17.984496124031008</v>
      </c>
    </row>
    <row r="55" spans="3:10" ht="31.5" customHeight="1">
      <c r="C55" s="212">
        <v>46</v>
      </c>
      <c r="D55" s="132" t="s">
        <v>582</v>
      </c>
      <c r="E55" s="133">
        <v>3043</v>
      </c>
      <c r="F55" s="576">
        <f>+F53-F52</f>
        <v>14973</v>
      </c>
      <c r="G55" s="398">
        <v>5000</v>
      </c>
      <c r="H55" s="577"/>
      <c r="I55" s="581"/>
      <c r="J55" s="579"/>
    </row>
    <row r="56" spans="3:10" ht="31.5" customHeight="1">
      <c r="C56" s="150">
        <v>47</v>
      </c>
      <c r="D56" s="132" t="s">
        <v>601</v>
      </c>
      <c r="E56" s="133">
        <v>3044</v>
      </c>
      <c r="F56" s="576">
        <v>32862</v>
      </c>
      <c r="G56" s="398">
        <v>13524</v>
      </c>
      <c r="H56" s="577">
        <v>13524</v>
      </c>
      <c r="I56" s="581">
        <v>17889</v>
      </c>
      <c r="J56" s="579">
        <f>SUM(I56/H56*100)</f>
        <v>132.2759538598048</v>
      </c>
    </row>
    <row r="57" spans="3:10" ht="31.5" customHeight="1">
      <c r="C57" s="138">
        <v>48</v>
      </c>
      <c r="D57" s="132" t="s">
        <v>602</v>
      </c>
      <c r="E57" s="133">
        <v>3045</v>
      </c>
      <c r="F57" s="586"/>
      <c r="G57" s="398"/>
      <c r="H57" s="577"/>
      <c r="I57" s="581"/>
      <c r="J57" s="579"/>
    </row>
    <row r="58" spans="3:10" ht="31.5" customHeight="1">
      <c r="C58" s="138">
        <v>49</v>
      </c>
      <c r="D58" s="132" t="s">
        <v>165</v>
      </c>
      <c r="E58" s="133">
        <v>3046</v>
      </c>
      <c r="F58" s="586"/>
      <c r="G58" s="398"/>
      <c r="H58" s="577"/>
      <c r="I58" s="587"/>
      <c r="J58" s="579"/>
    </row>
    <row r="59" spans="3:10" ht="31.5" customHeight="1" thickBot="1">
      <c r="C59" s="139">
        <v>50</v>
      </c>
      <c r="D59" s="135" t="s">
        <v>583</v>
      </c>
      <c r="E59" s="136">
        <v>3047</v>
      </c>
      <c r="F59" s="588">
        <f>+F54-F55+F56+F57-F58</f>
        <v>17889</v>
      </c>
      <c r="G59" s="589">
        <f>+G54-G55+G56+G57-G58</f>
        <v>8524</v>
      </c>
      <c r="H59" s="590">
        <f>+H54-H55+H56+H57-H58</f>
        <v>15459</v>
      </c>
      <c r="I59" s="591">
        <f>+I54-I55+I56+I57-I58</f>
        <v>18237</v>
      </c>
      <c r="J59" s="592">
        <f>SUM(I59/H59*100)</f>
        <v>117.97011449640986</v>
      </c>
    </row>
    <row r="61" ht="15.75">
      <c r="I61" s="21" t="s">
        <v>854</v>
      </c>
    </row>
    <row r="62" spans="3:11" ht="15.75" customHeight="1">
      <c r="C62" s="633" t="s">
        <v>853</v>
      </c>
      <c r="D62" s="633"/>
      <c r="H62" s="108"/>
      <c r="I62" s="108"/>
      <c r="J62" s="636"/>
      <c r="K62" s="636"/>
    </row>
    <row r="63" ht="15.75">
      <c r="F63" s="108" t="s">
        <v>550</v>
      </c>
    </row>
  </sheetData>
  <sheetProtection/>
  <mergeCells count="9">
    <mergeCell ref="F8:F9"/>
    <mergeCell ref="H8:I8"/>
    <mergeCell ref="J8:J9"/>
    <mergeCell ref="C62:D62"/>
    <mergeCell ref="D5:J5"/>
    <mergeCell ref="D6:J6"/>
    <mergeCell ref="G8:G9"/>
    <mergeCell ref="J62:K62"/>
    <mergeCell ref="D8:D9"/>
  </mergeCells>
  <printOptions/>
  <pageMargins left="0.75" right="0.75" top="0.75" bottom="1" header="0.5" footer="0.5"/>
  <pageSetup fitToHeight="0" fitToWidth="1" horizontalDpi="600" verticalDpi="600" orientation="portrait" scale="31" r:id="rId1"/>
</worksheet>
</file>

<file path=xl/worksheets/sheet4.xml><?xml version="1.0" encoding="utf-8"?>
<worksheet xmlns="http://schemas.openxmlformats.org/spreadsheetml/2006/main" xmlns:r="http://schemas.openxmlformats.org/officeDocument/2006/relationships">
  <sheetPr>
    <tabColor theme="4"/>
    <pageSetUpPr fitToPage="1"/>
  </sheetPr>
  <dimension ref="B1:X98"/>
  <sheetViews>
    <sheetView zoomScale="75" zoomScaleNormal="75" zoomScalePageLayoutView="0" workbookViewId="0" topLeftCell="A1">
      <selection activeCell="K11" sqref="K11"/>
    </sheetView>
  </sheetViews>
  <sheetFormatPr defaultColWidth="9.140625" defaultRowHeight="12.75"/>
  <cols>
    <col min="1" max="1" width="9.140625" style="2" customWidth="1"/>
    <col min="2" max="2" width="18.421875" style="2" customWidth="1"/>
    <col min="3" max="3" width="103.00390625" style="2" bestFit="1" customWidth="1"/>
    <col min="4" max="4" width="20.7109375" style="46" customWidth="1"/>
    <col min="5" max="5" width="21.7109375" style="2" customWidth="1"/>
    <col min="6"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6"/>
    </row>
    <row r="2" ht="15.75">
      <c r="H2" s="16" t="s">
        <v>569</v>
      </c>
    </row>
    <row r="3" spans="2:4" ht="15.75">
      <c r="B3" s="1" t="s">
        <v>680</v>
      </c>
      <c r="D3" s="47"/>
    </row>
    <row r="4" spans="2:8" ht="15.75">
      <c r="B4" s="1" t="s">
        <v>681</v>
      </c>
      <c r="C4"/>
      <c r="D4" s="47"/>
      <c r="E4"/>
      <c r="F4"/>
      <c r="G4"/>
      <c r="H4"/>
    </row>
    <row r="5" ht="15.75">
      <c r="I5" s="1"/>
    </row>
    <row r="6" spans="2:9" ht="20.25">
      <c r="B6" s="640" t="s">
        <v>57</v>
      </c>
      <c r="C6" s="640"/>
      <c r="D6" s="640"/>
      <c r="E6" s="640"/>
      <c r="F6" s="640"/>
      <c r="G6" s="640"/>
      <c r="H6" s="640"/>
      <c r="I6" s="1"/>
    </row>
    <row r="7" spans="3:24" ht="25.5" customHeight="1" thickBot="1">
      <c r="C7" s="1"/>
      <c r="D7" s="48"/>
      <c r="E7" s="1"/>
      <c r="F7" s="1"/>
      <c r="G7" s="1"/>
      <c r="H7" s="142" t="s">
        <v>4</v>
      </c>
      <c r="I7" s="651"/>
      <c r="J7" s="652"/>
      <c r="K7" s="651"/>
      <c r="L7" s="652"/>
      <c r="M7" s="651"/>
      <c r="N7" s="652"/>
      <c r="O7" s="651"/>
      <c r="P7" s="652"/>
      <c r="Q7" s="651"/>
      <c r="R7" s="652"/>
      <c r="S7" s="652"/>
      <c r="T7" s="652"/>
      <c r="U7" s="5"/>
      <c r="V7" s="5"/>
      <c r="W7" s="5"/>
      <c r="X7" s="5"/>
    </row>
    <row r="8" spans="2:24" ht="36.75" customHeight="1">
      <c r="B8" s="641" t="s">
        <v>9</v>
      </c>
      <c r="C8" s="643" t="s">
        <v>25</v>
      </c>
      <c r="D8" s="612" t="s">
        <v>801</v>
      </c>
      <c r="E8" s="645" t="s">
        <v>802</v>
      </c>
      <c r="F8" s="647" t="s">
        <v>846</v>
      </c>
      <c r="G8" s="648"/>
      <c r="H8" s="649" t="s">
        <v>847</v>
      </c>
      <c r="I8" s="651"/>
      <c r="J8" s="651"/>
      <c r="K8" s="651"/>
      <c r="L8" s="651"/>
      <c r="M8" s="651"/>
      <c r="N8" s="651"/>
      <c r="O8" s="651"/>
      <c r="P8" s="652"/>
      <c r="Q8" s="651"/>
      <c r="R8" s="652"/>
      <c r="S8" s="652"/>
      <c r="T8" s="652"/>
      <c r="U8" s="5"/>
      <c r="V8" s="5"/>
      <c r="W8" s="5"/>
      <c r="X8" s="5"/>
    </row>
    <row r="9" spans="2:24" s="57" customFormat="1" ht="45.75" customHeight="1" thickBot="1">
      <c r="B9" s="642"/>
      <c r="C9" s="644"/>
      <c r="D9" s="613"/>
      <c r="E9" s="646"/>
      <c r="F9" s="369" t="s">
        <v>1</v>
      </c>
      <c r="G9" s="169" t="s">
        <v>66</v>
      </c>
      <c r="H9" s="650"/>
      <c r="I9" s="58"/>
      <c r="J9" s="58"/>
      <c r="K9" s="58"/>
      <c r="L9" s="58"/>
      <c r="M9" s="58"/>
      <c r="N9" s="58"/>
      <c r="O9" s="58"/>
      <c r="P9" s="58"/>
      <c r="Q9" s="58"/>
      <c r="R9" s="58"/>
      <c r="S9" s="58"/>
      <c r="T9" s="58"/>
      <c r="U9" s="58"/>
      <c r="V9" s="58"/>
      <c r="W9" s="58"/>
      <c r="X9" s="58"/>
    </row>
    <row r="10" spans="2:24" s="57" customFormat="1" ht="35.25" customHeight="1">
      <c r="B10" s="170" t="s">
        <v>79</v>
      </c>
      <c r="C10" s="168" t="s">
        <v>126</v>
      </c>
      <c r="D10" s="365">
        <v>121850813.53</v>
      </c>
      <c r="E10" s="462">
        <v>163459542</v>
      </c>
      <c r="F10" s="289">
        <v>82175816</v>
      </c>
      <c r="G10" s="370">
        <v>76117150.71</v>
      </c>
      <c r="H10" s="371">
        <f>SUM(G10/F10*100)</f>
        <v>92.62719181273478</v>
      </c>
      <c r="I10" s="58"/>
      <c r="J10" s="58"/>
      <c r="K10" s="58"/>
      <c r="L10" s="58"/>
      <c r="M10" s="58"/>
      <c r="N10" s="58"/>
      <c r="O10" s="58"/>
      <c r="P10" s="58"/>
      <c r="Q10" s="58"/>
      <c r="R10" s="58"/>
      <c r="S10" s="58"/>
      <c r="T10" s="58"/>
      <c r="U10" s="58"/>
      <c r="V10" s="58"/>
      <c r="W10" s="58"/>
      <c r="X10" s="58"/>
    </row>
    <row r="11" spans="2:24" s="57" customFormat="1" ht="35.25" customHeight="1">
      <c r="B11" s="171" t="s">
        <v>80</v>
      </c>
      <c r="C11" s="67" t="s">
        <v>166</v>
      </c>
      <c r="D11" s="291">
        <v>166916892.88</v>
      </c>
      <c r="E11" s="463">
        <v>225562998</v>
      </c>
      <c r="F11" s="290">
        <v>113417798</v>
      </c>
      <c r="G11" s="464">
        <v>104976555.51</v>
      </c>
      <c r="H11" s="465">
        <f aca="true" t="shared" si="0" ref="H11:H41">SUM(G11/F11*100)</f>
        <v>92.55739166263835</v>
      </c>
      <c r="I11" s="58"/>
      <c r="J11" s="58"/>
      <c r="K11" s="58"/>
      <c r="L11" s="58"/>
      <c r="M11" s="58"/>
      <c r="N11" s="58"/>
      <c r="O11" s="58"/>
      <c r="P11" s="58"/>
      <c r="Q11" s="58"/>
      <c r="R11" s="58"/>
      <c r="S11" s="58"/>
      <c r="T11" s="58"/>
      <c r="U11" s="58"/>
      <c r="V11" s="58"/>
      <c r="W11" s="58"/>
      <c r="X11" s="58"/>
    </row>
    <row r="12" spans="2:24" s="57" customFormat="1" ht="35.25" customHeight="1">
      <c r="B12" s="171" t="s">
        <v>81</v>
      </c>
      <c r="C12" s="67" t="s">
        <v>167</v>
      </c>
      <c r="D12" s="291">
        <v>195451459.33</v>
      </c>
      <c r="E12" s="463">
        <v>263119236</v>
      </c>
      <c r="F12" s="290">
        <v>132301861</v>
      </c>
      <c r="G12" s="464">
        <v>122455152.26</v>
      </c>
      <c r="H12" s="465">
        <f t="shared" si="0"/>
        <v>92.55739211408373</v>
      </c>
      <c r="I12" s="58"/>
      <c r="J12" s="58"/>
      <c r="K12" s="58"/>
      <c r="L12" s="58"/>
      <c r="M12" s="58"/>
      <c r="N12" s="58"/>
      <c r="O12" s="58"/>
      <c r="P12" s="58"/>
      <c r="Q12" s="58"/>
      <c r="R12" s="58"/>
      <c r="S12" s="58"/>
      <c r="T12" s="58"/>
      <c r="U12" s="58"/>
      <c r="V12" s="58"/>
      <c r="W12" s="58"/>
      <c r="X12" s="58"/>
    </row>
    <row r="13" spans="2:24" s="57" customFormat="1" ht="35.25" customHeight="1">
      <c r="B13" s="171" t="s">
        <v>82</v>
      </c>
      <c r="C13" s="67" t="s">
        <v>173</v>
      </c>
      <c r="D13" s="68">
        <v>273</v>
      </c>
      <c r="E13" s="466">
        <v>273</v>
      </c>
      <c r="F13" s="68">
        <v>273</v>
      </c>
      <c r="G13" s="467">
        <v>273</v>
      </c>
      <c r="H13" s="465">
        <f t="shared" si="0"/>
        <v>100</v>
      </c>
      <c r="I13" s="58"/>
      <c r="J13" s="58"/>
      <c r="K13" s="58"/>
      <c r="L13" s="58"/>
      <c r="M13" s="58"/>
      <c r="N13" s="58"/>
      <c r="O13" s="58"/>
      <c r="P13" s="58"/>
      <c r="Q13" s="58"/>
      <c r="R13" s="58"/>
      <c r="S13" s="58"/>
      <c r="T13" s="58"/>
      <c r="U13" s="58"/>
      <c r="V13" s="58"/>
      <c r="W13" s="58"/>
      <c r="X13" s="58"/>
    </row>
    <row r="14" spans="2:24" s="57" customFormat="1" ht="35.25" customHeight="1">
      <c r="B14" s="171" t="s">
        <v>171</v>
      </c>
      <c r="C14" s="69" t="s">
        <v>168</v>
      </c>
      <c r="D14" s="72">
        <v>258</v>
      </c>
      <c r="E14" s="466">
        <v>263</v>
      </c>
      <c r="F14" s="68">
        <v>263</v>
      </c>
      <c r="G14" s="468">
        <v>253</v>
      </c>
      <c r="H14" s="465">
        <f t="shared" si="0"/>
        <v>96.1977186311787</v>
      </c>
      <c r="I14" s="58"/>
      <c r="J14" s="58"/>
      <c r="K14" s="58"/>
      <c r="L14" s="58"/>
      <c r="M14" s="58"/>
      <c r="N14" s="58"/>
      <c r="O14" s="58"/>
      <c r="P14" s="58"/>
      <c r="Q14" s="58"/>
      <c r="R14" s="58"/>
      <c r="S14" s="58"/>
      <c r="T14" s="58"/>
      <c r="U14" s="58"/>
      <c r="V14" s="58"/>
      <c r="W14" s="58"/>
      <c r="X14" s="58"/>
    </row>
    <row r="15" spans="2:24" s="57" customFormat="1" ht="35.25" customHeight="1">
      <c r="B15" s="171" t="s">
        <v>170</v>
      </c>
      <c r="C15" s="69" t="s">
        <v>169</v>
      </c>
      <c r="D15" s="72">
        <v>15</v>
      </c>
      <c r="E15" s="466">
        <v>10</v>
      </c>
      <c r="F15" s="68">
        <v>10</v>
      </c>
      <c r="G15" s="468">
        <v>20</v>
      </c>
      <c r="H15" s="465">
        <f t="shared" si="0"/>
        <v>200</v>
      </c>
      <c r="I15" s="58"/>
      <c r="J15" s="58"/>
      <c r="K15" s="58"/>
      <c r="L15" s="58"/>
      <c r="M15" s="58"/>
      <c r="N15" s="58"/>
      <c r="O15" s="58"/>
      <c r="P15" s="58"/>
      <c r="Q15" s="58"/>
      <c r="R15" s="58"/>
      <c r="S15" s="58"/>
      <c r="T15" s="58"/>
      <c r="U15" s="58"/>
      <c r="V15" s="58"/>
      <c r="W15" s="58"/>
      <c r="X15" s="58"/>
    </row>
    <row r="16" spans="2:24" s="57" customFormat="1" ht="35.25" customHeight="1">
      <c r="B16" s="171" t="s">
        <v>142</v>
      </c>
      <c r="C16" s="70" t="s">
        <v>26</v>
      </c>
      <c r="D16" s="290">
        <v>117088.6</v>
      </c>
      <c r="E16" s="463">
        <v>150000</v>
      </c>
      <c r="F16" s="290">
        <v>75000</v>
      </c>
      <c r="G16" s="469">
        <v>18867.93</v>
      </c>
      <c r="H16" s="465">
        <f t="shared" si="0"/>
        <v>25.15724</v>
      </c>
      <c r="I16" s="58"/>
      <c r="J16" s="58"/>
      <c r="K16" s="58"/>
      <c r="L16" s="58"/>
      <c r="M16" s="58"/>
      <c r="N16" s="58"/>
      <c r="O16" s="58"/>
      <c r="P16" s="58"/>
      <c r="Q16" s="58"/>
      <c r="R16" s="58"/>
      <c r="S16" s="58"/>
      <c r="T16" s="58"/>
      <c r="U16" s="58"/>
      <c r="V16" s="58"/>
      <c r="W16" s="58"/>
      <c r="X16" s="58"/>
    </row>
    <row r="17" spans="2:24" s="57" customFormat="1" ht="35.25" customHeight="1">
      <c r="B17" s="171" t="s">
        <v>143</v>
      </c>
      <c r="C17" s="70" t="s">
        <v>116</v>
      </c>
      <c r="D17" s="68">
        <v>1</v>
      </c>
      <c r="E17" s="466">
        <v>1</v>
      </c>
      <c r="F17" s="242">
        <v>1</v>
      </c>
      <c r="G17" s="467">
        <v>1</v>
      </c>
      <c r="H17" s="465">
        <f t="shared" si="0"/>
        <v>100</v>
      </c>
      <c r="I17" s="58"/>
      <c r="J17" s="58"/>
      <c r="K17" s="58"/>
      <c r="L17" s="58"/>
      <c r="M17" s="58"/>
      <c r="N17" s="58"/>
      <c r="O17" s="58"/>
      <c r="P17" s="58"/>
      <c r="Q17" s="58"/>
      <c r="R17" s="58"/>
      <c r="S17" s="58"/>
      <c r="T17" s="58"/>
      <c r="U17" s="58"/>
      <c r="V17" s="58"/>
      <c r="W17" s="58"/>
      <c r="X17" s="58"/>
    </row>
    <row r="18" spans="2:24" s="57" customFormat="1" ht="35.25" customHeight="1">
      <c r="B18" s="171" t="s">
        <v>144</v>
      </c>
      <c r="C18" s="70" t="s">
        <v>27</v>
      </c>
      <c r="D18" s="290"/>
      <c r="E18" s="466"/>
      <c r="F18" s="292"/>
      <c r="G18" s="469"/>
      <c r="H18" s="465"/>
      <c r="I18" s="58"/>
      <c r="J18" s="58"/>
      <c r="K18" s="58"/>
      <c r="L18" s="58"/>
      <c r="M18" s="58"/>
      <c r="N18" s="58"/>
      <c r="O18" s="58"/>
      <c r="P18" s="58"/>
      <c r="Q18" s="58"/>
      <c r="R18" s="58"/>
      <c r="S18" s="58"/>
      <c r="T18" s="58"/>
      <c r="U18" s="58"/>
      <c r="V18" s="58"/>
      <c r="W18" s="58"/>
      <c r="X18" s="58"/>
    </row>
    <row r="19" spans="2:24" s="57" customFormat="1" ht="35.25" customHeight="1">
      <c r="B19" s="171" t="s">
        <v>145</v>
      </c>
      <c r="C19" s="70" t="s">
        <v>117</v>
      </c>
      <c r="D19" s="290"/>
      <c r="E19" s="466"/>
      <c r="F19" s="292"/>
      <c r="G19" s="469"/>
      <c r="H19" s="465"/>
      <c r="I19" s="58"/>
      <c r="J19" s="58"/>
      <c r="K19" s="58"/>
      <c r="L19" s="58"/>
      <c r="M19" s="58"/>
      <c r="N19" s="58"/>
      <c r="O19" s="58"/>
      <c r="P19" s="58"/>
      <c r="Q19" s="58"/>
      <c r="R19" s="58"/>
      <c r="S19" s="58"/>
      <c r="T19" s="58"/>
      <c r="U19" s="58"/>
      <c r="V19" s="58"/>
      <c r="W19" s="58"/>
      <c r="X19" s="58"/>
    </row>
    <row r="20" spans="2:24" s="57" customFormat="1" ht="35.25" customHeight="1">
      <c r="B20" s="171" t="s">
        <v>146</v>
      </c>
      <c r="C20" s="71" t="s">
        <v>28</v>
      </c>
      <c r="D20" s="290">
        <v>3444827.63</v>
      </c>
      <c r="E20" s="463">
        <v>3950000</v>
      </c>
      <c r="F20" s="292">
        <v>1975000</v>
      </c>
      <c r="G20" s="469">
        <v>2041811.5</v>
      </c>
      <c r="H20" s="465">
        <f t="shared" si="0"/>
        <v>103.38286075949368</v>
      </c>
      <c r="I20" s="58"/>
      <c r="J20" s="58"/>
      <c r="K20" s="58"/>
      <c r="L20" s="58"/>
      <c r="M20" s="58"/>
      <c r="N20" s="58"/>
      <c r="O20" s="58"/>
      <c r="P20" s="58"/>
      <c r="Q20" s="58"/>
      <c r="R20" s="58"/>
      <c r="S20" s="58"/>
      <c r="T20" s="58"/>
      <c r="U20" s="58"/>
      <c r="V20" s="58"/>
      <c r="W20" s="58"/>
      <c r="X20" s="58"/>
    </row>
    <row r="21" spans="2:24" s="57" customFormat="1" ht="35.25" customHeight="1">
      <c r="B21" s="171" t="s">
        <v>147</v>
      </c>
      <c r="C21" s="76" t="s">
        <v>118</v>
      </c>
      <c r="D21" s="72">
        <v>7</v>
      </c>
      <c r="E21" s="466">
        <v>7</v>
      </c>
      <c r="F21" s="72">
        <v>7</v>
      </c>
      <c r="G21" s="468">
        <v>7</v>
      </c>
      <c r="H21" s="465">
        <f t="shared" si="0"/>
        <v>100</v>
      </c>
      <c r="I21" s="58"/>
      <c r="J21" s="58"/>
      <c r="K21" s="58"/>
      <c r="L21" s="58"/>
      <c r="M21" s="58"/>
      <c r="N21" s="58"/>
      <c r="O21" s="58"/>
      <c r="P21" s="58"/>
      <c r="Q21" s="58"/>
      <c r="R21" s="58"/>
      <c r="S21" s="58"/>
      <c r="T21" s="58"/>
      <c r="U21" s="58"/>
      <c r="V21" s="58"/>
      <c r="W21" s="58"/>
      <c r="X21" s="58"/>
    </row>
    <row r="22" spans="2:24" s="57" customFormat="1" ht="35.25" customHeight="1">
      <c r="B22" s="171" t="s">
        <v>148</v>
      </c>
      <c r="C22" s="71" t="s">
        <v>29</v>
      </c>
      <c r="D22" s="290"/>
      <c r="E22" s="466"/>
      <c r="F22" s="293"/>
      <c r="G22" s="469"/>
      <c r="H22" s="465"/>
      <c r="I22" s="58"/>
      <c r="J22" s="58"/>
      <c r="K22" s="58"/>
      <c r="L22" s="58"/>
      <c r="M22" s="58"/>
      <c r="N22" s="58"/>
      <c r="O22" s="58"/>
      <c r="P22" s="58"/>
      <c r="Q22" s="58"/>
      <c r="R22" s="58"/>
      <c r="S22" s="58"/>
      <c r="T22" s="58"/>
      <c r="U22" s="58"/>
      <c r="V22" s="58"/>
      <c r="W22" s="58"/>
      <c r="X22" s="58"/>
    </row>
    <row r="23" spans="2:24" s="57" customFormat="1" ht="35.25" customHeight="1">
      <c r="B23" s="171" t="s">
        <v>149</v>
      </c>
      <c r="C23" s="70" t="s">
        <v>119</v>
      </c>
      <c r="D23" s="290"/>
      <c r="E23" s="466"/>
      <c r="F23" s="293"/>
      <c r="G23" s="469"/>
      <c r="H23" s="465"/>
      <c r="I23" s="58"/>
      <c r="J23" s="58"/>
      <c r="K23" s="58"/>
      <c r="L23" s="58"/>
      <c r="M23" s="58"/>
      <c r="N23" s="58"/>
      <c r="O23" s="58"/>
      <c r="P23" s="58"/>
      <c r="Q23" s="58"/>
      <c r="R23" s="58"/>
      <c r="S23" s="58"/>
      <c r="T23" s="58"/>
      <c r="U23" s="58"/>
      <c r="V23" s="58"/>
      <c r="W23" s="58"/>
      <c r="X23" s="58"/>
    </row>
    <row r="24" spans="2:24" s="57" customFormat="1" ht="35.25" customHeight="1">
      <c r="B24" s="171" t="s">
        <v>150</v>
      </c>
      <c r="C24" s="71" t="s">
        <v>128</v>
      </c>
      <c r="D24" s="290"/>
      <c r="E24" s="466"/>
      <c r="F24" s="293"/>
      <c r="G24" s="469"/>
      <c r="H24" s="465"/>
      <c r="I24" s="58"/>
      <c r="J24" s="58"/>
      <c r="K24" s="58"/>
      <c r="L24" s="58"/>
      <c r="M24" s="58"/>
      <c r="N24" s="58"/>
      <c r="O24" s="58"/>
      <c r="P24" s="58"/>
      <c r="Q24" s="58"/>
      <c r="R24" s="58"/>
      <c r="S24" s="58"/>
      <c r="T24" s="58"/>
      <c r="U24" s="58"/>
      <c r="V24" s="58"/>
      <c r="W24" s="58"/>
      <c r="X24" s="58"/>
    </row>
    <row r="25" spans="2:24" s="57" customFormat="1" ht="35.25" customHeight="1">
      <c r="B25" s="171" t="s">
        <v>91</v>
      </c>
      <c r="C25" s="71" t="s">
        <v>127</v>
      </c>
      <c r="D25" s="290"/>
      <c r="E25" s="466"/>
      <c r="F25" s="293"/>
      <c r="G25" s="469"/>
      <c r="H25" s="465"/>
      <c r="I25" s="58"/>
      <c r="J25" s="58"/>
      <c r="K25" s="58"/>
      <c r="L25" s="58"/>
      <c r="M25" s="58"/>
      <c r="N25" s="58"/>
      <c r="O25" s="58"/>
      <c r="P25" s="58"/>
      <c r="Q25" s="58"/>
      <c r="R25" s="58"/>
      <c r="S25" s="58"/>
      <c r="T25" s="58"/>
      <c r="U25" s="58"/>
      <c r="V25" s="58"/>
      <c r="W25" s="58"/>
      <c r="X25" s="58"/>
    </row>
    <row r="26" spans="2:24" s="57" customFormat="1" ht="35.25" customHeight="1">
      <c r="B26" s="171" t="s">
        <v>151</v>
      </c>
      <c r="C26" s="71" t="s">
        <v>120</v>
      </c>
      <c r="D26" s="290"/>
      <c r="E26" s="466"/>
      <c r="F26" s="293"/>
      <c r="G26" s="469"/>
      <c r="H26" s="465"/>
      <c r="I26" s="58"/>
      <c r="J26" s="58"/>
      <c r="K26" s="58"/>
      <c r="L26" s="58"/>
      <c r="M26" s="58"/>
      <c r="N26" s="58"/>
      <c r="O26" s="58"/>
      <c r="P26" s="58"/>
      <c r="Q26" s="58"/>
      <c r="R26" s="58"/>
      <c r="S26" s="58"/>
      <c r="T26" s="58"/>
      <c r="U26" s="58"/>
      <c r="V26" s="58"/>
      <c r="W26" s="58"/>
      <c r="X26" s="58"/>
    </row>
    <row r="27" spans="2:24" s="57" customFormat="1" ht="35.25" customHeight="1">
      <c r="B27" s="171" t="s">
        <v>152</v>
      </c>
      <c r="C27" s="71" t="s">
        <v>121</v>
      </c>
      <c r="D27" s="290"/>
      <c r="E27" s="466"/>
      <c r="F27" s="293"/>
      <c r="G27" s="469"/>
      <c r="H27" s="465"/>
      <c r="I27" s="58"/>
      <c r="J27" s="58"/>
      <c r="K27" s="58"/>
      <c r="L27" s="58"/>
      <c r="M27" s="58"/>
      <c r="N27" s="58"/>
      <c r="O27" s="58"/>
      <c r="P27" s="58"/>
      <c r="Q27" s="58"/>
      <c r="R27" s="58"/>
      <c r="S27" s="58"/>
      <c r="T27" s="58"/>
      <c r="U27" s="58"/>
      <c r="V27" s="58"/>
      <c r="W27" s="58"/>
      <c r="X27" s="58"/>
    </row>
    <row r="28" spans="2:24" s="57" customFormat="1" ht="35.25" customHeight="1">
      <c r="B28" s="171" t="s">
        <v>153</v>
      </c>
      <c r="C28" s="71" t="s">
        <v>804</v>
      </c>
      <c r="D28" s="291">
        <v>1537123.83</v>
      </c>
      <c r="E28" s="463">
        <v>1803792</v>
      </c>
      <c r="F28" s="293">
        <v>901896</v>
      </c>
      <c r="G28" s="464">
        <v>896226.42</v>
      </c>
      <c r="H28" s="465">
        <f t="shared" si="0"/>
        <v>99.37137097847203</v>
      </c>
      <c r="I28" s="58"/>
      <c r="J28" s="58"/>
      <c r="K28" s="58"/>
      <c r="L28" s="58"/>
      <c r="M28" s="58"/>
      <c r="N28" s="58"/>
      <c r="O28" s="58"/>
      <c r="P28" s="58"/>
      <c r="Q28" s="58"/>
      <c r="R28" s="58"/>
      <c r="S28" s="58"/>
      <c r="T28" s="58"/>
      <c r="U28" s="58"/>
      <c r="V28" s="58"/>
      <c r="W28" s="58"/>
      <c r="X28" s="58"/>
    </row>
    <row r="29" spans="2:24" s="57" customFormat="1" ht="35.25" customHeight="1">
      <c r="B29" s="171" t="s">
        <v>154</v>
      </c>
      <c r="C29" s="71" t="s">
        <v>122</v>
      </c>
      <c r="D29" s="68">
        <v>3</v>
      </c>
      <c r="E29" s="466">
        <v>3</v>
      </c>
      <c r="F29" s="72">
        <v>3</v>
      </c>
      <c r="G29" s="467">
        <v>3</v>
      </c>
      <c r="H29" s="465">
        <f t="shared" si="0"/>
        <v>100</v>
      </c>
      <c r="I29" s="58"/>
      <c r="J29" s="58"/>
      <c r="K29" s="58"/>
      <c r="L29" s="58"/>
      <c r="M29" s="58"/>
      <c r="N29" s="58"/>
      <c r="O29" s="58"/>
      <c r="P29" s="58"/>
      <c r="Q29" s="58"/>
      <c r="R29" s="58"/>
      <c r="S29" s="58"/>
      <c r="T29" s="58"/>
      <c r="U29" s="58"/>
      <c r="V29" s="58"/>
      <c r="W29" s="58"/>
      <c r="X29" s="58"/>
    </row>
    <row r="30" spans="2:24" s="57" customFormat="1" ht="35.25" customHeight="1">
      <c r="B30" s="171" t="s">
        <v>155</v>
      </c>
      <c r="C30" s="71" t="s">
        <v>30</v>
      </c>
      <c r="D30" s="290">
        <v>11510257.69</v>
      </c>
      <c r="E30" s="463">
        <v>11720000</v>
      </c>
      <c r="F30" s="293">
        <v>5860000</v>
      </c>
      <c r="G30" s="469">
        <v>5621306.42</v>
      </c>
      <c r="H30" s="465">
        <f t="shared" si="0"/>
        <v>95.92673071672355</v>
      </c>
      <c r="I30" s="58"/>
      <c r="J30" s="58"/>
      <c r="K30" s="58"/>
      <c r="L30" s="58"/>
      <c r="M30" s="58"/>
      <c r="N30" s="58"/>
      <c r="O30" s="58"/>
      <c r="P30" s="58"/>
      <c r="Q30" s="58"/>
      <c r="R30" s="58"/>
      <c r="S30" s="58"/>
      <c r="T30" s="58"/>
      <c r="U30" s="58"/>
      <c r="V30" s="58"/>
      <c r="W30" s="58"/>
      <c r="X30" s="58"/>
    </row>
    <row r="31" spans="2:24" s="65" customFormat="1" ht="35.25" customHeight="1">
      <c r="B31" s="171" t="s">
        <v>156</v>
      </c>
      <c r="C31" s="71" t="s">
        <v>123</v>
      </c>
      <c r="D31" s="290">
        <v>438328.64</v>
      </c>
      <c r="E31" s="463">
        <v>700000</v>
      </c>
      <c r="F31" s="293">
        <v>350000</v>
      </c>
      <c r="G31" s="470">
        <v>99216</v>
      </c>
      <c r="H31" s="465">
        <f t="shared" si="0"/>
        <v>28.347428571428573</v>
      </c>
      <c r="I31" s="74"/>
      <c r="J31" s="74"/>
      <c r="K31" s="74"/>
      <c r="L31" s="74"/>
      <c r="M31" s="74"/>
      <c r="N31" s="74"/>
      <c r="O31" s="74"/>
      <c r="P31" s="74"/>
      <c r="Q31" s="74"/>
      <c r="R31" s="74"/>
      <c r="S31" s="74"/>
      <c r="T31" s="74"/>
      <c r="U31" s="74"/>
      <c r="V31" s="74"/>
      <c r="W31" s="74"/>
      <c r="X31" s="74"/>
    </row>
    <row r="32" spans="2:24" s="57" customFormat="1" ht="35.25" customHeight="1">
      <c r="B32" s="171" t="s">
        <v>157</v>
      </c>
      <c r="C32" s="73" t="s">
        <v>124</v>
      </c>
      <c r="D32" s="290">
        <v>98981.07</v>
      </c>
      <c r="E32" s="463">
        <v>370000</v>
      </c>
      <c r="F32" s="293">
        <v>185000</v>
      </c>
      <c r="G32" s="470">
        <v>3650</v>
      </c>
      <c r="H32" s="465">
        <f t="shared" si="0"/>
        <v>1.972972972972973</v>
      </c>
      <c r="I32" s="58"/>
      <c r="J32" s="58"/>
      <c r="K32" s="58"/>
      <c r="L32" s="58"/>
      <c r="M32" s="58"/>
      <c r="N32" s="58"/>
      <c r="O32" s="58"/>
      <c r="P32" s="58"/>
      <c r="Q32" s="58"/>
      <c r="R32" s="58"/>
      <c r="S32" s="58"/>
      <c r="T32" s="58"/>
      <c r="U32" s="58"/>
      <c r="V32" s="58"/>
      <c r="W32" s="58"/>
      <c r="X32" s="58"/>
    </row>
    <row r="33" spans="2:24" s="57" customFormat="1" ht="35.25" customHeight="1">
      <c r="B33" s="171" t="s">
        <v>158</v>
      </c>
      <c r="C33" s="71" t="s">
        <v>31</v>
      </c>
      <c r="D33" s="290">
        <v>1680370.25</v>
      </c>
      <c r="E33" s="463">
        <v>1648000</v>
      </c>
      <c r="F33" s="293">
        <v>823875</v>
      </c>
      <c r="G33" s="469">
        <v>1050143.25</v>
      </c>
      <c r="H33" s="465">
        <f t="shared" si="0"/>
        <v>127.46390532544379</v>
      </c>
      <c r="I33" s="58"/>
      <c r="J33" s="58"/>
      <c r="K33" s="58"/>
      <c r="L33" s="58"/>
      <c r="M33" s="58"/>
      <c r="N33" s="58"/>
      <c r="O33" s="58"/>
      <c r="P33" s="58"/>
      <c r="Q33" s="58"/>
      <c r="R33" s="58"/>
      <c r="S33" s="58"/>
      <c r="T33" s="58"/>
      <c r="U33" s="58"/>
      <c r="V33" s="58"/>
      <c r="W33" s="58"/>
      <c r="X33" s="58"/>
    </row>
    <row r="34" spans="2:24" s="57" customFormat="1" ht="35.25" customHeight="1">
      <c r="B34" s="171" t="s">
        <v>682</v>
      </c>
      <c r="C34" s="71" t="s">
        <v>67</v>
      </c>
      <c r="D34" s="72">
        <v>7</v>
      </c>
      <c r="E34" s="466">
        <v>5</v>
      </c>
      <c r="F34" s="72">
        <v>3</v>
      </c>
      <c r="G34" s="468">
        <v>4</v>
      </c>
      <c r="H34" s="465">
        <f t="shared" si="0"/>
        <v>133.33333333333331</v>
      </c>
      <c r="I34" s="58"/>
      <c r="J34" s="58"/>
      <c r="K34" s="58"/>
      <c r="L34" s="58"/>
      <c r="M34" s="58"/>
      <c r="N34" s="58"/>
      <c r="O34" s="58"/>
      <c r="P34" s="58"/>
      <c r="Q34" s="58"/>
      <c r="R34" s="58"/>
      <c r="S34" s="58"/>
      <c r="T34" s="58"/>
      <c r="U34" s="58"/>
      <c r="V34" s="58"/>
      <c r="W34" s="58"/>
      <c r="X34" s="58"/>
    </row>
    <row r="35" spans="2:24" s="57" customFormat="1" ht="35.25" customHeight="1">
      <c r="B35" s="171" t="s">
        <v>159</v>
      </c>
      <c r="C35" s="71" t="s">
        <v>683</v>
      </c>
      <c r="D35" s="293"/>
      <c r="E35" s="466"/>
      <c r="F35" s="293"/>
      <c r="G35" s="470"/>
      <c r="H35" s="465"/>
      <c r="I35" s="58"/>
      <c r="J35" s="58"/>
      <c r="K35" s="58"/>
      <c r="L35" s="58"/>
      <c r="M35" s="58"/>
      <c r="N35" s="58"/>
      <c r="O35" s="58"/>
      <c r="P35" s="58"/>
      <c r="Q35" s="58"/>
      <c r="R35" s="58"/>
      <c r="S35" s="58"/>
      <c r="T35" s="58"/>
      <c r="U35" s="58"/>
      <c r="V35" s="58"/>
      <c r="W35" s="58"/>
      <c r="X35" s="58"/>
    </row>
    <row r="36" spans="2:24" s="57" customFormat="1" ht="35.25" customHeight="1">
      <c r="B36" s="171" t="s">
        <v>684</v>
      </c>
      <c r="C36" s="71" t="s">
        <v>67</v>
      </c>
      <c r="D36" s="293"/>
      <c r="E36" s="466"/>
      <c r="F36" s="293"/>
      <c r="G36" s="470"/>
      <c r="H36" s="465"/>
      <c r="I36" s="58"/>
      <c r="J36" s="58"/>
      <c r="K36" s="58"/>
      <c r="L36" s="58"/>
      <c r="M36" s="58"/>
      <c r="N36" s="58"/>
      <c r="O36" s="58"/>
      <c r="P36" s="58"/>
      <c r="Q36" s="58"/>
      <c r="R36" s="58"/>
      <c r="S36" s="58"/>
      <c r="T36" s="58"/>
      <c r="U36" s="58"/>
      <c r="V36" s="58"/>
      <c r="W36" s="58"/>
      <c r="X36" s="58"/>
    </row>
    <row r="37" spans="2:24" s="57" customFormat="1" ht="35.25" customHeight="1">
      <c r="B37" s="171" t="s">
        <v>92</v>
      </c>
      <c r="C37" s="71" t="s">
        <v>32</v>
      </c>
      <c r="D37" s="293">
        <v>1301373.32</v>
      </c>
      <c r="E37" s="463">
        <v>2600000</v>
      </c>
      <c r="F37" s="293">
        <v>1393114</v>
      </c>
      <c r="G37" s="470">
        <v>1339487.45</v>
      </c>
      <c r="H37" s="465">
        <f t="shared" si="0"/>
        <v>96.15059858705031</v>
      </c>
      <c r="I37" s="58"/>
      <c r="J37" s="58"/>
      <c r="K37" s="58"/>
      <c r="L37" s="58"/>
      <c r="M37" s="58"/>
      <c r="N37" s="58"/>
      <c r="O37" s="58"/>
      <c r="P37" s="58"/>
      <c r="Q37" s="58"/>
      <c r="R37" s="58"/>
      <c r="S37" s="58"/>
      <c r="T37" s="58"/>
      <c r="U37" s="58"/>
      <c r="V37" s="58"/>
      <c r="W37" s="58"/>
      <c r="X37" s="58"/>
    </row>
    <row r="38" spans="2:24" s="57" customFormat="1" ht="35.25" customHeight="1">
      <c r="B38" s="171" t="s">
        <v>160</v>
      </c>
      <c r="C38" s="71" t="s">
        <v>67</v>
      </c>
      <c r="D38" s="72">
        <v>10</v>
      </c>
      <c r="E38" s="466">
        <v>12</v>
      </c>
      <c r="F38" s="72">
        <v>7</v>
      </c>
      <c r="G38" s="468">
        <v>7</v>
      </c>
      <c r="H38" s="465">
        <f t="shared" si="0"/>
        <v>100</v>
      </c>
      <c r="I38" s="58"/>
      <c r="J38" s="58"/>
      <c r="K38" s="58"/>
      <c r="L38" s="58"/>
      <c r="M38" s="58"/>
      <c r="N38" s="58"/>
      <c r="O38" s="58"/>
      <c r="P38" s="58"/>
      <c r="Q38" s="58"/>
      <c r="R38" s="58"/>
      <c r="S38" s="58"/>
      <c r="T38" s="58"/>
      <c r="U38" s="58"/>
      <c r="V38" s="58"/>
      <c r="W38" s="58"/>
      <c r="X38" s="58"/>
    </row>
    <row r="39" spans="2:24" s="57" customFormat="1" ht="35.25" customHeight="1">
      <c r="B39" s="171" t="s">
        <v>161</v>
      </c>
      <c r="C39" s="71" t="s">
        <v>33</v>
      </c>
      <c r="D39" s="290"/>
      <c r="E39" s="466"/>
      <c r="F39" s="293"/>
      <c r="G39" s="469"/>
      <c r="H39" s="465"/>
      <c r="I39" s="58"/>
      <c r="J39" s="58"/>
      <c r="K39" s="58"/>
      <c r="L39" s="58"/>
      <c r="M39" s="58"/>
      <c r="N39" s="58"/>
      <c r="O39" s="58"/>
      <c r="P39" s="58"/>
      <c r="Q39" s="58"/>
      <c r="R39" s="58"/>
      <c r="S39" s="58"/>
      <c r="T39" s="58"/>
      <c r="U39" s="58"/>
      <c r="V39" s="58"/>
      <c r="W39" s="58"/>
      <c r="X39" s="58"/>
    </row>
    <row r="40" spans="2:24" s="57" customFormat="1" ht="35.25" customHeight="1">
      <c r="B40" s="171" t="s">
        <v>803</v>
      </c>
      <c r="C40" s="71" t="s">
        <v>685</v>
      </c>
      <c r="D40" s="290">
        <v>12482444.45</v>
      </c>
      <c r="E40" s="466">
        <v>0</v>
      </c>
      <c r="F40" s="293">
        <v>0</v>
      </c>
      <c r="G40" s="469">
        <v>0</v>
      </c>
      <c r="H40" s="465"/>
      <c r="I40" s="58"/>
      <c r="J40" s="58"/>
      <c r="K40" s="58"/>
      <c r="L40" s="58"/>
      <c r="M40" s="58"/>
      <c r="N40" s="58"/>
      <c r="O40" s="58"/>
      <c r="P40" s="58"/>
      <c r="Q40" s="58"/>
      <c r="R40" s="58"/>
      <c r="S40" s="58"/>
      <c r="T40" s="58"/>
      <c r="U40" s="58"/>
      <c r="V40" s="58"/>
      <c r="W40" s="58"/>
      <c r="X40" s="58"/>
    </row>
    <row r="41" spans="2:24" s="57" customFormat="1" ht="25.5" customHeight="1">
      <c r="B41" s="171" t="s">
        <v>162</v>
      </c>
      <c r="C41" s="71" t="s">
        <v>34</v>
      </c>
      <c r="D41" s="290">
        <v>422297.09</v>
      </c>
      <c r="E41" s="463">
        <v>1000000</v>
      </c>
      <c r="F41" s="293">
        <v>500000</v>
      </c>
      <c r="G41" s="469">
        <v>126187</v>
      </c>
      <c r="H41" s="465">
        <f t="shared" si="0"/>
        <v>25.237399999999997</v>
      </c>
      <c r="I41" s="58"/>
      <c r="J41" s="58"/>
      <c r="K41" s="58"/>
      <c r="L41" s="58"/>
      <c r="M41" s="58"/>
      <c r="N41" s="58"/>
      <c r="O41" s="58"/>
      <c r="P41" s="58"/>
      <c r="Q41" s="58"/>
      <c r="R41" s="58"/>
      <c r="S41" s="58"/>
      <c r="T41" s="58"/>
      <c r="U41" s="58"/>
      <c r="V41" s="58"/>
      <c r="W41" s="58"/>
      <c r="X41" s="58"/>
    </row>
    <row r="42" spans="2:24" s="57" customFormat="1" ht="36.75" customHeight="1">
      <c r="B42" s="171" t="s">
        <v>163</v>
      </c>
      <c r="C42" s="71" t="s">
        <v>35</v>
      </c>
      <c r="D42" s="290"/>
      <c r="E42" s="463"/>
      <c r="F42" s="293"/>
      <c r="G42" s="469"/>
      <c r="H42" s="465"/>
      <c r="I42" s="58"/>
      <c r="J42" s="58"/>
      <c r="K42" s="58"/>
      <c r="L42" s="58"/>
      <c r="M42" s="58"/>
      <c r="N42" s="58"/>
      <c r="O42" s="58"/>
      <c r="P42" s="58"/>
      <c r="Q42" s="58"/>
      <c r="R42" s="58"/>
      <c r="S42" s="58"/>
      <c r="T42" s="58"/>
      <c r="U42" s="58"/>
      <c r="V42" s="58"/>
      <c r="W42" s="58"/>
      <c r="X42" s="58"/>
    </row>
    <row r="43" spans="2:24" ht="30" customHeight="1">
      <c r="B43" s="294" t="s">
        <v>93</v>
      </c>
      <c r="C43" s="295" t="s">
        <v>36</v>
      </c>
      <c r="D43" s="297">
        <v>0</v>
      </c>
      <c r="E43" s="463">
        <v>700000</v>
      </c>
      <c r="F43" s="296">
        <v>0</v>
      </c>
      <c r="G43" s="471">
        <v>0</v>
      </c>
      <c r="H43" s="465"/>
      <c r="I43" s="5"/>
      <c r="J43" s="5"/>
      <c r="K43" s="5"/>
      <c r="L43" s="5"/>
      <c r="M43" s="5"/>
      <c r="N43" s="5"/>
      <c r="O43" s="5"/>
      <c r="P43" s="5"/>
      <c r="Q43" s="5"/>
      <c r="R43" s="5"/>
      <c r="S43" s="5"/>
      <c r="T43" s="5"/>
      <c r="U43" s="5"/>
      <c r="V43" s="5"/>
      <c r="W43" s="5"/>
      <c r="X43" s="5"/>
    </row>
    <row r="44" spans="2:24" ht="31.5" customHeight="1" thickBot="1">
      <c r="B44" s="172" t="s">
        <v>686</v>
      </c>
      <c r="C44" s="173" t="s">
        <v>687</v>
      </c>
      <c r="D44" s="298"/>
      <c r="E44" s="368"/>
      <c r="F44" s="367">
        <v>0</v>
      </c>
      <c r="G44" s="472">
        <v>18287.47</v>
      </c>
      <c r="H44" s="473"/>
      <c r="I44" s="108"/>
      <c r="J44" s="5"/>
      <c r="K44" s="5"/>
      <c r="L44" s="5"/>
      <c r="M44" s="5"/>
      <c r="N44" s="5"/>
      <c r="O44" s="5"/>
      <c r="P44" s="5"/>
      <c r="Q44" s="5"/>
      <c r="R44" s="5"/>
      <c r="S44" s="5"/>
      <c r="T44" s="5"/>
      <c r="U44" s="5"/>
      <c r="V44" s="5"/>
      <c r="W44" s="5"/>
      <c r="X44" s="5"/>
    </row>
    <row r="45" spans="2:24" ht="24" customHeight="1">
      <c r="B45" s="62"/>
      <c r="C45" s="61" t="s">
        <v>174</v>
      </c>
      <c r="D45" s="75"/>
      <c r="E45" s="61"/>
      <c r="F45" s="299"/>
      <c r="G45" s="299"/>
      <c r="H45" s="62"/>
      <c r="I45" s="21"/>
      <c r="J45" s="5"/>
      <c r="K45" s="5"/>
      <c r="L45" s="5"/>
      <c r="M45" s="5"/>
      <c r="N45" s="5"/>
      <c r="O45" s="5"/>
      <c r="P45" s="5"/>
      <c r="Q45" s="5"/>
      <c r="R45" s="5"/>
      <c r="S45" s="5"/>
      <c r="T45" s="5"/>
      <c r="U45" s="5"/>
      <c r="V45" s="5"/>
      <c r="W45" s="5"/>
      <c r="X45" s="5"/>
    </row>
    <row r="46" spans="2:24" ht="18.75" customHeight="1">
      <c r="B46" s="62"/>
      <c r="C46" s="639" t="s">
        <v>175</v>
      </c>
      <c r="D46" s="639"/>
      <c r="E46" s="639"/>
      <c r="F46" s="639"/>
      <c r="G46" s="62"/>
      <c r="H46" s="62"/>
      <c r="I46" s="5"/>
      <c r="J46" s="5"/>
      <c r="K46" s="5"/>
      <c r="L46" s="5"/>
      <c r="M46" s="5"/>
      <c r="N46" s="5"/>
      <c r="O46" s="5"/>
      <c r="P46" s="5"/>
      <c r="Q46" s="5"/>
      <c r="R46" s="5"/>
      <c r="S46" s="5"/>
      <c r="T46" s="5"/>
      <c r="U46" s="5"/>
      <c r="V46" s="5"/>
      <c r="W46" s="5"/>
      <c r="X46" s="5"/>
    </row>
    <row r="47" spans="2:24" ht="15.75">
      <c r="B47" s="7"/>
      <c r="C47" s="8"/>
      <c r="D47" s="49"/>
      <c r="E47" s="300"/>
      <c r="F47" s="7"/>
      <c r="G47" s="7"/>
      <c r="H47" s="7"/>
      <c r="I47" s="5"/>
      <c r="J47" s="5"/>
      <c r="K47" s="5"/>
      <c r="L47" s="5"/>
      <c r="M47" s="5"/>
      <c r="N47" s="5"/>
      <c r="O47" s="5"/>
      <c r="P47" s="5"/>
      <c r="Q47" s="5"/>
      <c r="R47" s="5"/>
      <c r="S47" s="5"/>
      <c r="T47" s="5"/>
      <c r="U47" s="5"/>
      <c r="V47" s="5"/>
      <c r="W47" s="5"/>
      <c r="X47" s="5"/>
    </row>
    <row r="48" spans="2:24" ht="15.75" customHeight="1">
      <c r="B48" s="633" t="s">
        <v>853</v>
      </c>
      <c r="C48" s="633"/>
      <c r="D48" s="301"/>
      <c r="E48" s="636" t="s">
        <v>584</v>
      </c>
      <c r="F48" s="636"/>
      <c r="G48" s="636"/>
      <c r="H48" s="636"/>
      <c r="I48" s="5"/>
      <c r="J48" s="5"/>
      <c r="K48" s="5"/>
      <c r="L48" s="5"/>
      <c r="M48" s="5"/>
      <c r="N48" s="5"/>
      <c r="O48" s="5"/>
      <c r="P48" s="5"/>
      <c r="Q48" s="5"/>
      <c r="R48" s="5"/>
      <c r="S48" s="5"/>
      <c r="T48" s="5"/>
      <c r="U48" s="5"/>
      <c r="V48" s="5"/>
      <c r="W48" s="5"/>
      <c r="X48" s="5"/>
    </row>
    <row r="49" spans="2:24" ht="15.75">
      <c r="B49" s="21"/>
      <c r="C49" s="21"/>
      <c r="D49" s="108" t="s">
        <v>550</v>
      </c>
      <c r="F49" s="21"/>
      <c r="G49" s="21"/>
      <c r="H49" s="21"/>
      <c r="I49" s="5"/>
      <c r="J49" s="5"/>
      <c r="K49" s="5"/>
      <c r="L49" s="5"/>
      <c r="M49" s="5"/>
      <c r="N49" s="5"/>
      <c r="O49" s="5"/>
      <c r="P49" s="5"/>
      <c r="Q49" s="5"/>
      <c r="R49" s="5"/>
      <c r="S49" s="5"/>
      <c r="T49" s="5"/>
      <c r="U49" s="5"/>
      <c r="V49" s="5"/>
      <c r="W49" s="5"/>
      <c r="X49" s="5"/>
    </row>
    <row r="50" spans="2:24" ht="15.75">
      <c r="B50" s="7"/>
      <c r="C50" s="9"/>
      <c r="D50" s="51"/>
      <c r="E50" s="9"/>
      <c r="F50" s="7"/>
      <c r="G50" s="7"/>
      <c r="H50" s="7"/>
      <c r="I50" s="5"/>
      <c r="J50" s="5"/>
      <c r="K50" s="5"/>
      <c r="L50" s="5"/>
      <c r="M50" s="5"/>
      <c r="N50" s="5"/>
      <c r="O50" s="5"/>
      <c r="P50" s="5"/>
      <c r="Q50" s="5"/>
      <c r="R50" s="5"/>
      <c r="S50" s="5"/>
      <c r="T50" s="5"/>
      <c r="U50" s="5"/>
      <c r="V50" s="5"/>
      <c r="W50" s="5"/>
      <c r="X50" s="5"/>
    </row>
    <row r="51" spans="2:24" ht="15.75">
      <c r="B51" s="7"/>
      <c r="C51" s="9"/>
      <c r="D51" s="51"/>
      <c r="E51" s="9"/>
      <c r="F51" s="7"/>
      <c r="G51" s="7"/>
      <c r="H51" s="7"/>
      <c r="I51" s="5"/>
      <c r="J51" s="5"/>
      <c r="K51" s="5"/>
      <c r="L51" s="5"/>
      <c r="M51" s="5"/>
      <c r="N51" s="5"/>
      <c r="O51" s="5"/>
      <c r="P51" s="5"/>
      <c r="Q51" s="5"/>
      <c r="R51" s="5"/>
      <c r="S51" s="5"/>
      <c r="T51" s="5"/>
      <c r="U51" s="5"/>
      <c r="V51" s="5"/>
      <c r="W51" s="5"/>
      <c r="X51" s="5"/>
    </row>
    <row r="52" spans="2:24" ht="15.75">
      <c r="B52" s="7"/>
      <c r="C52" s="9"/>
      <c r="D52" s="51"/>
      <c r="E52" s="9"/>
      <c r="F52" s="7"/>
      <c r="G52" s="394"/>
      <c r="H52" s="7"/>
      <c r="I52" s="5"/>
      <c r="J52" s="5"/>
      <c r="K52" s="5"/>
      <c r="L52" s="5"/>
      <c r="M52" s="5"/>
      <c r="N52" s="5"/>
      <c r="O52" s="5"/>
      <c r="P52" s="5"/>
      <c r="Q52" s="5"/>
      <c r="R52" s="5"/>
      <c r="S52" s="5"/>
      <c r="T52" s="5"/>
      <c r="U52" s="5"/>
      <c r="V52" s="5"/>
      <c r="W52" s="5"/>
      <c r="X52" s="5"/>
    </row>
    <row r="53" spans="2:20" ht="15.75">
      <c r="B53" s="7"/>
      <c r="C53" s="9"/>
      <c r="D53" s="51"/>
      <c r="E53" s="9"/>
      <c r="F53" s="7"/>
      <c r="G53" s="7"/>
      <c r="H53" s="7"/>
      <c r="I53" s="5"/>
      <c r="J53" s="5"/>
      <c r="K53" s="5"/>
      <c r="L53" s="5"/>
      <c r="M53" s="5"/>
      <c r="N53" s="5"/>
      <c r="O53" s="5"/>
      <c r="P53" s="5"/>
      <c r="Q53" s="5"/>
      <c r="R53" s="5"/>
      <c r="S53" s="5"/>
      <c r="T53" s="5"/>
    </row>
    <row r="54" spans="2:20" ht="15.75">
      <c r="B54" s="7"/>
      <c r="C54" s="9"/>
      <c r="D54" s="51"/>
      <c r="E54" s="9"/>
      <c r="F54" s="7"/>
      <c r="G54" s="7"/>
      <c r="H54" s="7"/>
      <c r="I54" s="5"/>
      <c r="J54" s="5"/>
      <c r="K54" s="5"/>
      <c r="L54" s="5"/>
      <c r="M54" s="5"/>
      <c r="N54" s="5"/>
      <c r="O54" s="5"/>
      <c r="P54" s="5"/>
      <c r="Q54" s="5"/>
      <c r="R54" s="5"/>
      <c r="S54" s="5"/>
      <c r="T54" s="5"/>
    </row>
    <row r="55" spans="2:20" ht="15.75">
      <c r="B55" s="7"/>
      <c r="C55" s="9"/>
      <c r="D55" s="51"/>
      <c r="E55" s="9"/>
      <c r="F55" s="7"/>
      <c r="G55" s="7"/>
      <c r="H55" s="7"/>
      <c r="I55" s="5"/>
      <c r="J55" s="5"/>
      <c r="K55" s="5"/>
      <c r="L55" s="5"/>
      <c r="M55" s="5"/>
      <c r="N55" s="5"/>
      <c r="O55" s="5"/>
      <c r="P55" s="5"/>
      <c r="Q55" s="5"/>
      <c r="R55" s="5"/>
      <c r="S55" s="5"/>
      <c r="T55" s="5"/>
    </row>
    <row r="56" spans="2:20" ht="15.75">
      <c r="B56" s="7"/>
      <c r="C56" s="5"/>
      <c r="D56" s="50"/>
      <c r="E56" s="5"/>
      <c r="F56" s="7"/>
      <c r="G56" s="7"/>
      <c r="H56" s="7"/>
      <c r="I56" s="5"/>
      <c r="J56" s="5"/>
      <c r="K56" s="5"/>
      <c r="L56" s="5"/>
      <c r="M56" s="5"/>
      <c r="N56" s="5"/>
      <c r="O56" s="5"/>
      <c r="P56" s="5"/>
      <c r="Q56" s="5"/>
      <c r="R56" s="5"/>
      <c r="S56" s="5"/>
      <c r="T56" s="5"/>
    </row>
    <row r="57" spans="2:20" ht="15.75">
      <c r="B57" s="7"/>
      <c r="C57" s="5"/>
      <c r="D57" s="50"/>
      <c r="E57" s="5"/>
      <c r="F57" s="7"/>
      <c r="G57" s="7"/>
      <c r="H57" s="7"/>
      <c r="I57" s="5"/>
      <c r="J57" s="5"/>
      <c r="K57" s="5"/>
      <c r="L57" s="5"/>
      <c r="M57" s="5"/>
      <c r="N57" s="5"/>
      <c r="O57" s="5"/>
      <c r="P57" s="5"/>
      <c r="Q57" s="5"/>
      <c r="R57" s="5"/>
      <c r="S57" s="5"/>
      <c r="T57" s="5"/>
    </row>
    <row r="58" spans="2:20" ht="15.75">
      <c r="B58" s="7"/>
      <c r="C58" s="5"/>
      <c r="D58" s="50"/>
      <c r="E58" s="5"/>
      <c r="F58" s="7"/>
      <c r="G58" s="7"/>
      <c r="H58" s="7"/>
      <c r="I58" s="5"/>
      <c r="J58" s="5"/>
      <c r="K58" s="5"/>
      <c r="L58" s="5"/>
      <c r="M58" s="5"/>
      <c r="N58" s="5"/>
      <c r="O58" s="5"/>
      <c r="P58" s="5"/>
      <c r="Q58" s="5"/>
      <c r="R58" s="5"/>
      <c r="S58" s="5"/>
      <c r="T58" s="5"/>
    </row>
    <row r="59" spans="2:20" ht="15.75">
      <c r="B59" s="7"/>
      <c r="C59" s="9"/>
      <c r="D59" s="51"/>
      <c r="E59" s="9"/>
      <c r="F59" s="7"/>
      <c r="G59" s="7"/>
      <c r="H59" s="7"/>
      <c r="I59" s="5"/>
      <c r="J59" s="5"/>
      <c r="K59" s="5"/>
      <c r="L59" s="5"/>
      <c r="M59" s="5"/>
      <c r="N59" s="5"/>
      <c r="O59" s="5"/>
      <c r="P59" s="5"/>
      <c r="Q59" s="5"/>
      <c r="R59" s="5"/>
      <c r="S59" s="5"/>
      <c r="T59" s="5"/>
    </row>
    <row r="60" spans="2:20" ht="15.75">
      <c r="B60" s="7"/>
      <c r="C60" s="9"/>
      <c r="D60" s="51"/>
      <c r="E60" s="9"/>
      <c r="F60" s="7"/>
      <c r="G60" s="7"/>
      <c r="H60" s="7"/>
      <c r="I60" s="5"/>
      <c r="J60" s="5"/>
      <c r="K60" s="5"/>
      <c r="L60" s="5"/>
      <c r="M60" s="5"/>
      <c r="N60" s="5"/>
      <c r="O60" s="5"/>
      <c r="P60" s="5"/>
      <c r="Q60" s="5"/>
      <c r="R60" s="5"/>
      <c r="S60" s="5"/>
      <c r="T60" s="5"/>
    </row>
    <row r="61" spans="2:20" ht="15.75">
      <c r="B61" s="7"/>
      <c r="C61" s="9"/>
      <c r="D61" s="51"/>
      <c r="E61" s="9"/>
      <c r="F61" s="7"/>
      <c r="G61" s="7"/>
      <c r="H61" s="7"/>
      <c r="I61" s="5"/>
      <c r="J61" s="5"/>
      <c r="K61" s="5"/>
      <c r="L61" s="5"/>
      <c r="M61" s="5"/>
      <c r="N61" s="5"/>
      <c r="O61" s="5"/>
      <c r="P61" s="5"/>
      <c r="Q61" s="5"/>
      <c r="R61" s="5"/>
      <c r="S61" s="5"/>
      <c r="T61" s="5"/>
    </row>
    <row r="62" spans="2:20" ht="15.75">
      <c r="B62" s="7"/>
      <c r="C62" s="9"/>
      <c r="D62" s="51"/>
      <c r="E62" s="9"/>
      <c r="F62" s="7"/>
      <c r="G62" s="7"/>
      <c r="H62" s="7"/>
      <c r="I62" s="5"/>
      <c r="J62" s="5"/>
      <c r="K62" s="5"/>
      <c r="L62" s="5"/>
      <c r="M62" s="5"/>
      <c r="N62" s="5"/>
      <c r="O62" s="5"/>
      <c r="P62" s="5"/>
      <c r="Q62" s="5"/>
      <c r="R62" s="5"/>
      <c r="S62" s="5"/>
      <c r="T62" s="5"/>
    </row>
    <row r="63" spans="2:16" ht="15.75">
      <c r="B63" s="5"/>
      <c r="C63" s="5"/>
      <c r="D63" s="50"/>
      <c r="E63" s="5"/>
      <c r="F63" s="5"/>
      <c r="G63" s="5"/>
      <c r="H63" s="5"/>
      <c r="I63" s="5"/>
      <c r="J63" s="5"/>
      <c r="K63" s="5"/>
      <c r="L63" s="5"/>
      <c r="M63" s="5"/>
      <c r="N63" s="5"/>
      <c r="O63" s="5"/>
      <c r="P63" s="5"/>
    </row>
    <row r="64" spans="2:16" ht="15.75">
      <c r="B64" s="5"/>
      <c r="C64" s="5"/>
      <c r="D64" s="50"/>
      <c r="E64" s="5"/>
      <c r="F64" s="5"/>
      <c r="G64" s="5"/>
      <c r="H64" s="5"/>
      <c r="I64" s="5"/>
      <c r="J64" s="5"/>
      <c r="K64" s="5"/>
      <c r="L64" s="5"/>
      <c r="M64" s="5"/>
      <c r="N64" s="5"/>
      <c r="O64" s="5"/>
      <c r="P64" s="5"/>
    </row>
    <row r="65" spans="2:16" ht="15.75">
      <c r="B65" s="5"/>
      <c r="C65" s="5"/>
      <c r="D65" s="50"/>
      <c r="E65" s="5"/>
      <c r="F65" s="5"/>
      <c r="G65" s="5"/>
      <c r="H65" s="5"/>
      <c r="I65" s="5"/>
      <c r="J65" s="5"/>
      <c r="K65" s="5"/>
      <c r="L65" s="5"/>
      <c r="M65" s="5"/>
      <c r="N65" s="5"/>
      <c r="O65" s="5"/>
      <c r="P65" s="5"/>
    </row>
    <row r="66" spans="2:16" ht="15.75">
      <c r="B66" s="5"/>
      <c r="C66" s="5"/>
      <c r="D66" s="50"/>
      <c r="E66" s="5"/>
      <c r="F66" s="5"/>
      <c r="G66" s="5"/>
      <c r="H66" s="5"/>
      <c r="I66" s="5"/>
      <c r="J66" s="5"/>
      <c r="K66" s="5"/>
      <c r="L66" s="5"/>
      <c r="M66" s="5"/>
      <c r="N66" s="5"/>
      <c r="O66" s="5"/>
      <c r="P66" s="5"/>
    </row>
    <row r="67" spans="2:16" ht="15.75">
      <c r="B67" s="5"/>
      <c r="C67" s="5"/>
      <c r="D67" s="50"/>
      <c r="E67" s="5"/>
      <c r="F67" s="5"/>
      <c r="G67" s="5"/>
      <c r="H67" s="5"/>
      <c r="I67" s="5"/>
      <c r="J67" s="5"/>
      <c r="K67" s="5"/>
      <c r="L67" s="5"/>
      <c r="M67" s="5"/>
      <c r="N67" s="5"/>
      <c r="O67" s="5"/>
      <c r="P67" s="5"/>
    </row>
    <row r="68" spans="2:16" ht="15.75">
      <c r="B68" s="5"/>
      <c r="C68" s="5"/>
      <c r="D68" s="50"/>
      <c r="E68" s="5"/>
      <c r="F68" s="5"/>
      <c r="G68" s="5"/>
      <c r="H68" s="5"/>
      <c r="I68" s="5"/>
      <c r="J68" s="5"/>
      <c r="K68" s="5"/>
      <c r="L68" s="5"/>
      <c r="M68" s="5"/>
      <c r="N68" s="5"/>
      <c r="O68" s="5"/>
      <c r="P68" s="5"/>
    </row>
    <row r="69" spans="2:16" ht="15.75">
      <c r="B69" s="5"/>
      <c r="C69" s="5"/>
      <c r="D69" s="50"/>
      <c r="E69" s="5"/>
      <c r="F69" s="5"/>
      <c r="G69" s="5"/>
      <c r="H69" s="5"/>
      <c r="I69" s="5"/>
      <c r="J69" s="5"/>
      <c r="K69" s="5"/>
      <c r="L69" s="5"/>
      <c r="M69" s="5"/>
      <c r="N69" s="5"/>
      <c r="O69" s="5"/>
      <c r="P69" s="5"/>
    </row>
    <row r="70" spans="2:16" ht="15.75">
      <c r="B70" s="5"/>
      <c r="C70" s="5"/>
      <c r="D70" s="50"/>
      <c r="E70" s="5"/>
      <c r="F70" s="5"/>
      <c r="G70" s="5"/>
      <c r="H70" s="5"/>
      <c r="I70" s="5"/>
      <c r="J70" s="5"/>
      <c r="K70" s="5"/>
      <c r="L70" s="5"/>
      <c r="M70" s="5"/>
      <c r="N70" s="5"/>
      <c r="O70" s="5"/>
      <c r="P70" s="5"/>
    </row>
    <row r="71" spans="2:16" ht="15.75">
      <c r="B71" s="5"/>
      <c r="C71" s="5"/>
      <c r="D71" s="50"/>
      <c r="E71" s="5"/>
      <c r="F71" s="5"/>
      <c r="G71" s="5"/>
      <c r="H71" s="5"/>
      <c r="I71" s="5"/>
      <c r="J71" s="5"/>
      <c r="K71" s="5"/>
      <c r="L71" s="5"/>
      <c r="M71" s="5"/>
      <c r="N71" s="5"/>
      <c r="O71" s="5"/>
      <c r="P71" s="5"/>
    </row>
    <row r="72" spans="2:16" ht="15.75">
      <c r="B72" s="5"/>
      <c r="C72" s="5"/>
      <c r="D72" s="50"/>
      <c r="E72" s="5"/>
      <c r="F72" s="5"/>
      <c r="G72" s="5"/>
      <c r="H72" s="5"/>
      <c r="I72" s="5"/>
      <c r="J72" s="5"/>
      <c r="K72" s="5"/>
      <c r="L72" s="5"/>
      <c r="M72" s="5"/>
      <c r="N72" s="5"/>
      <c r="O72" s="5"/>
      <c r="P72" s="5"/>
    </row>
    <row r="73" spans="2:16" ht="15.75">
      <c r="B73" s="5"/>
      <c r="C73" s="5"/>
      <c r="D73" s="50"/>
      <c r="E73" s="5"/>
      <c r="F73" s="5"/>
      <c r="G73" s="5"/>
      <c r="H73" s="5"/>
      <c r="I73" s="5"/>
      <c r="J73" s="5"/>
      <c r="K73" s="5"/>
      <c r="L73" s="5"/>
      <c r="M73" s="5"/>
      <c r="N73" s="5"/>
      <c r="O73" s="5"/>
      <c r="P73" s="5"/>
    </row>
    <row r="74" spans="2:16" ht="15.75">
      <c r="B74" s="5"/>
      <c r="C74" s="5"/>
      <c r="D74" s="50"/>
      <c r="E74" s="5"/>
      <c r="F74" s="5"/>
      <c r="G74" s="5"/>
      <c r="H74" s="5"/>
      <c r="I74" s="5"/>
      <c r="J74" s="5"/>
      <c r="K74" s="5"/>
      <c r="L74" s="5"/>
      <c r="M74" s="5"/>
      <c r="N74" s="5"/>
      <c r="O74" s="5"/>
      <c r="P74" s="5"/>
    </row>
    <row r="75" spans="2:16" ht="15.75">
      <c r="B75" s="5"/>
      <c r="C75" s="5"/>
      <c r="D75" s="50"/>
      <c r="E75" s="5"/>
      <c r="F75" s="5"/>
      <c r="G75" s="5"/>
      <c r="H75" s="5"/>
      <c r="I75" s="5"/>
      <c r="J75" s="5"/>
      <c r="K75" s="5"/>
      <c r="L75" s="5"/>
      <c r="M75" s="5"/>
      <c r="N75" s="5"/>
      <c r="O75" s="5"/>
      <c r="P75" s="5"/>
    </row>
    <row r="76" spans="2:16" ht="15.75">
      <c r="B76" s="5"/>
      <c r="C76" s="5"/>
      <c r="D76" s="50"/>
      <c r="E76" s="5"/>
      <c r="F76" s="5"/>
      <c r="G76" s="5"/>
      <c r="H76" s="5"/>
      <c r="I76" s="5"/>
      <c r="J76" s="5"/>
      <c r="K76" s="5"/>
      <c r="L76" s="5"/>
      <c r="M76" s="5"/>
      <c r="N76" s="5"/>
      <c r="O76" s="5"/>
      <c r="P76" s="5"/>
    </row>
    <row r="77" spans="2:16" ht="15.75">
      <c r="B77" s="5"/>
      <c r="C77" s="5"/>
      <c r="D77" s="50"/>
      <c r="E77" s="5"/>
      <c r="F77" s="5"/>
      <c r="G77" s="5"/>
      <c r="H77" s="5"/>
      <c r="I77" s="5"/>
      <c r="J77" s="5"/>
      <c r="K77" s="5"/>
      <c r="L77" s="5"/>
      <c r="M77" s="5"/>
      <c r="N77" s="5"/>
      <c r="O77" s="5"/>
      <c r="P77" s="5"/>
    </row>
    <row r="78" spans="2:16" ht="15.75">
      <c r="B78" s="5"/>
      <c r="C78" s="5"/>
      <c r="D78" s="50"/>
      <c r="E78" s="5"/>
      <c r="F78" s="5"/>
      <c r="G78" s="5"/>
      <c r="H78" s="5"/>
      <c r="I78" s="5"/>
      <c r="J78" s="5"/>
      <c r="K78" s="5"/>
      <c r="L78" s="5"/>
      <c r="M78" s="5"/>
      <c r="N78" s="5"/>
      <c r="O78" s="5"/>
      <c r="P78" s="5"/>
    </row>
    <row r="79" spans="2:16" ht="15.75">
      <c r="B79" s="5"/>
      <c r="C79" s="5"/>
      <c r="D79" s="50"/>
      <c r="E79" s="5"/>
      <c r="F79" s="5"/>
      <c r="G79" s="5"/>
      <c r="H79" s="5"/>
      <c r="I79" s="5"/>
      <c r="J79" s="5"/>
      <c r="K79" s="5"/>
      <c r="L79" s="5"/>
      <c r="M79" s="5"/>
      <c r="N79" s="5"/>
      <c r="O79" s="5"/>
      <c r="P79" s="5"/>
    </row>
    <row r="80" spans="2:16" ht="15.75">
      <c r="B80" s="5"/>
      <c r="C80" s="5"/>
      <c r="D80" s="50"/>
      <c r="E80" s="5"/>
      <c r="F80" s="5"/>
      <c r="G80" s="5"/>
      <c r="H80" s="5"/>
      <c r="I80" s="5"/>
      <c r="J80" s="5"/>
      <c r="K80" s="5"/>
      <c r="L80" s="5"/>
      <c r="M80" s="5"/>
      <c r="N80" s="5"/>
      <c r="O80" s="5"/>
      <c r="P80" s="5"/>
    </row>
    <row r="81" spans="2:16" ht="15.75">
      <c r="B81" s="5"/>
      <c r="C81" s="5"/>
      <c r="D81" s="50"/>
      <c r="E81" s="5"/>
      <c r="F81" s="5"/>
      <c r="G81" s="5"/>
      <c r="H81" s="5"/>
      <c r="I81" s="5"/>
      <c r="J81" s="5"/>
      <c r="K81" s="5"/>
      <c r="L81" s="5"/>
      <c r="M81" s="5"/>
      <c r="N81" s="5"/>
      <c r="O81" s="5"/>
      <c r="P81" s="5"/>
    </row>
    <row r="82" spans="2:16" ht="15.75">
      <c r="B82" s="5"/>
      <c r="C82" s="5"/>
      <c r="D82" s="50"/>
      <c r="E82" s="5"/>
      <c r="F82" s="5"/>
      <c r="G82" s="5"/>
      <c r="H82" s="5"/>
      <c r="I82" s="5"/>
      <c r="J82" s="5"/>
      <c r="K82" s="5"/>
      <c r="L82" s="5"/>
      <c r="M82" s="5"/>
      <c r="N82" s="5"/>
      <c r="O82" s="5"/>
      <c r="P82" s="5"/>
    </row>
    <row r="83" spans="2:16" ht="15.75">
      <c r="B83" s="5"/>
      <c r="C83" s="5"/>
      <c r="D83" s="50"/>
      <c r="E83" s="5"/>
      <c r="F83" s="5"/>
      <c r="G83" s="5"/>
      <c r="H83" s="5"/>
      <c r="I83" s="5"/>
      <c r="J83" s="5"/>
      <c r="K83" s="5"/>
      <c r="L83" s="5"/>
      <c r="M83" s="5"/>
      <c r="N83" s="5"/>
      <c r="O83" s="5"/>
      <c r="P83" s="5"/>
    </row>
    <row r="84" spans="2:16" ht="15.75">
      <c r="B84" s="5"/>
      <c r="C84" s="5"/>
      <c r="D84" s="50"/>
      <c r="E84" s="5"/>
      <c r="F84" s="5"/>
      <c r="G84" s="5"/>
      <c r="H84" s="5"/>
      <c r="I84" s="5"/>
      <c r="J84" s="5"/>
      <c r="K84" s="5"/>
      <c r="L84" s="5"/>
      <c r="M84" s="5"/>
      <c r="N84" s="5"/>
      <c r="O84" s="5"/>
      <c r="P84" s="5"/>
    </row>
    <row r="85" spans="2:16" ht="15.75">
      <c r="B85" s="5"/>
      <c r="C85" s="5"/>
      <c r="D85" s="50"/>
      <c r="E85" s="5"/>
      <c r="F85" s="5"/>
      <c r="G85" s="5"/>
      <c r="H85" s="5"/>
      <c r="I85" s="5"/>
      <c r="J85" s="5"/>
      <c r="K85" s="5"/>
      <c r="L85" s="5"/>
      <c r="M85" s="5"/>
      <c r="N85" s="5"/>
      <c r="O85" s="5"/>
      <c r="P85" s="5"/>
    </row>
    <row r="86" spans="2:16" ht="15.75">
      <c r="B86" s="5"/>
      <c r="C86" s="5"/>
      <c r="D86" s="50"/>
      <c r="E86" s="5"/>
      <c r="F86" s="5"/>
      <c r="G86" s="5"/>
      <c r="H86" s="5"/>
      <c r="I86" s="5"/>
      <c r="J86" s="5"/>
      <c r="K86" s="5"/>
      <c r="L86" s="5"/>
      <c r="M86" s="5"/>
      <c r="N86" s="5"/>
      <c r="O86" s="5"/>
      <c r="P86" s="5"/>
    </row>
    <row r="87" spans="2:16" ht="15.75">
      <c r="B87" s="5"/>
      <c r="C87" s="5"/>
      <c r="D87" s="50"/>
      <c r="E87" s="5"/>
      <c r="F87" s="5"/>
      <c r="G87" s="5"/>
      <c r="H87" s="5"/>
      <c r="I87" s="5"/>
      <c r="J87" s="5"/>
      <c r="K87" s="5"/>
      <c r="L87" s="5"/>
      <c r="M87" s="5"/>
      <c r="N87" s="5"/>
      <c r="O87" s="5"/>
      <c r="P87" s="5"/>
    </row>
    <row r="88" spans="2:16" ht="15.75">
      <c r="B88" s="5"/>
      <c r="C88" s="5"/>
      <c r="D88" s="50"/>
      <c r="E88" s="5"/>
      <c r="F88" s="5"/>
      <c r="G88" s="5"/>
      <c r="H88" s="5"/>
      <c r="I88" s="5"/>
      <c r="J88" s="5"/>
      <c r="K88" s="5"/>
      <c r="L88" s="5"/>
      <c r="M88" s="5"/>
      <c r="N88" s="5"/>
      <c r="O88" s="5"/>
      <c r="P88" s="5"/>
    </row>
    <row r="89" spans="2:16" ht="15.75">
      <c r="B89" s="5"/>
      <c r="C89" s="5"/>
      <c r="D89" s="50"/>
      <c r="E89" s="5"/>
      <c r="F89" s="5"/>
      <c r="G89" s="5"/>
      <c r="H89" s="5"/>
      <c r="I89" s="5"/>
      <c r="J89" s="5"/>
      <c r="K89" s="5"/>
      <c r="L89" s="5"/>
      <c r="M89" s="5"/>
      <c r="N89" s="5"/>
      <c r="O89" s="5"/>
      <c r="P89" s="5"/>
    </row>
    <row r="90" spans="2:16" ht="15.75">
      <c r="B90" s="5"/>
      <c r="C90" s="5"/>
      <c r="D90" s="50"/>
      <c r="E90" s="5"/>
      <c r="F90" s="5"/>
      <c r="G90" s="5"/>
      <c r="H90" s="5"/>
      <c r="I90" s="5"/>
      <c r="J90" s="5"/>
      <c r="K90" s="5"/>
      <c r="L90" s="5"/>
      <c r="M90" s="5"/>
      <c r="N90" s="5"/>
      <c r="O90" s="5"/>
      <c r="P90" s="5"/>
    </row>
    <row r="91" spans="2:16" ht="15.75">
      <c r="B91" s="5"/>
      <c r="C91" s="5"/>
      <c r="D91" s="50"/>
      <c r="E91" s="5"/>
      <c r="F91" s="5"/>
      <c r="G91" s="5"/>
      <c r="H91" s="5"/>
      <c r="I91" s="5"/>
      <c r="J91" s="5"/>
      <c r="K91" s="5"/>
      <c r="L91" s="5"/>
      <c r="M91" s="5"/>
      <c r="N91" s="5"/>
      <c r="O91" s="5"/>
      <c r="P91" s="5"/>
    </row>
    <row r="92" spans="2:16" ht="15.75">
      <c r="B92" s="5"/>
      <c r="C92" s="5"/>
      <c r="D92" s="50"/>
      <c r="E92" s="5"/>
      <c r="F92" s="5"/>
      <c r="G92" s="5"/>
      <c r="H92" s="5"/>
      <c r="I92" s="5"/>
      <c r="J92" s="5"/>
      <c r="K92" s="5"/>
      <c r="L92" s="5"/>
      <c r="M92" s="5"/>
      <c r="N92" s="5"/>
      <c r="O92" s="5"/>
      <c r="P92" s="5"/>
    </row>
    <row r="93" spans="2:16" ht="15.75">
      <c r="B93" s="5"/>
      <c r="C93" s="5"/>
      <c r="D93" s="50"/>
      <c r="E93" s="5"/>
      <c r="F93" s="5"/>
      <c r="G93" s="5"/>
      <c r="H93" s="5"/>
      <c r="I93" s="5"/>
      <c r="J93" s="5"/>
      <c r="K93" s="5"/>
      <c r="L93" s="5"/>
      <c r="M93" s="5"/>
      <c r="N93" s="5"/>
      <c r="O93" s="5"/>
      <c r="P93" s="5"/>
    </row>
    <row r="94" spans="2:16" ht="15.75">
      <c r="B94" s="5"/>
      <c r="C94" s="5"/>
      <c r="D94" s="50"/>
      <c r="E94" s="5"/>
      <c r="F94" s="5"/>
      <c r="G94" s="5"/>
      <c r="H94" s="5"/>
      <c r="I94" s="5"/>
      <c r="J94" s="5"/>
      <c r="K94" s="5"/>
      <c r="L94" s="5"/>
      <c r="M94" s="5"/>
      <c r="N94" s="5"/>
      <c r="O94" s="5"/>
      <c r="P94" s="5"/>
    </row>
    <row r="95" spans="2:16" ht="15.75">
      <c r="B95" s="5"/>
      <c r="C95" s="5"/>
      <c r="D95" s="50"/>
      <c r="E95" s="5"/>
      <c r="F95" s="5"/>
      <c r="G95" s="5"/>
      <c r="H95" s="5"/>
      <c r="I95" s="5"/>
      <c r="J95" s="5"/>
      <c r="K95" s="5"/>
      <c r="L95" s="5"/>
      <c r="M95" s="5"/>
      <c r="N95" s="5"/>
      <c r="O95" s="5"/>
      <c r="P95" s="5"/>
    </row>
    <row r="96" spans="2:16" ht="15.75">
      <c r="B96" s="5"/>
      <c r="C96" s="5"/>
      <c r="D96" s="50"/>
      <c r="E96" s="5"/>
      <c r="F96" s="5"/>
      <c r="G96" s="5"/>
      <c r="H96" s="5"/>
      <c r="I96" s="5"/>
      <c r="J96" s="5"/>
      <c r="K96" s="5"/>
      <c r="L96" s="5"/>
      <c r="M96" s="5"/>
      <c r="N96" s="5"/>
      <c r="O96" s="5"/>
      <c r="P96" s="5"/>
    </row>
    <row r="97" spans="2:16" ht="15.75">
      <c r="B97" s="5"/>
      <c r="C97" s="5"/>
      <c r="D97" s="50"/>
      <c r="E97" s="5"/>
      <c r="F97" s="5"/>
      <c r="G97" s="5"/>
      <c r="H97" s="5"/>
      <c r="I97" s="5"/>
      <c r="J97" s="5"/>
      <c r="K97" s="5"/>
      <c r="L97" s="5"/>
      <c r="M97" s="5"/>
      <c r="N97" s="5"/>
      <c r="O97" s="5"/>
      <c r="P97" s="5"/>
    </row>
    <row r="98" spans="2:16" ht="15.75">
      <c r="B98" s="5"/>
      <c r="C98" s="5"/>
      <c r="D98" s="50"/>
      <c r="E98" s="5"/>
      <c r="F98" s="5"/>
      <c r="G98" s="5"/>
      <c r="H98" s="5"/>
      <c r="I98" s="5"/>
      <c r="J98" s="5"/>
      <c r="K98" s="5"/>
      <c r="L98" s="5"/>
      <c r="M98" s="5"/>
      <c r="N98" s="5"/>
      <c r="O98" s="5"/>
      <c r="P98" s="5"/>
    </row>
  </sheetData>
  <sheetProtection/>
  <mergeCells count="22">
    <mergeCell ref="M7:M8"/>
    <mergeCell ref="N7:N8"/>
    <mergeCell ref="I7:I8"/>
    <mergeCell ref="J7:J8"/>
    <mergeCell ref="K7:K8"/>
    <mergeCell ref="L7:L8"/>
    <mergeCell ref="O7:O8"/>
    <mergeCell ref="T7:T8"/>
    <mergeCell ref="P7:P8"/>
    <mergeCell ref="Q7:Q8"/>
    <mergeCell ref="R7:R8"/>
    <mergeCell ref="S7:S8"/>
    <mergeCell ref="C46:F46"/>
    <mergeCell ref="B48:C48"/>
    <mergeCell ref="E48:H48"/>
    <mergeCell ref="B6:H6"/>
    <mergeCell ref="B8:B9"/>
    <mergeCell ref="C8:C9"/>
    <mergeCell ref="D8:D9"/>
    <mergeCell ref="E8:E9"/>
    <mergeCell ref="F8:G8"/>
    <mergeCell ref="H8:H9"/>
  </mergeCells>
  <printOptions/>
  <pageMargins left="0.75" right="0.75" top="1" bottom="1" header="0.5" footer="0.5"/>
  <pageSetup fitToHeight="1" fitToWidth="1" horizontalDpi="600" verticalDpi="600" orientation="portrait" scale="40" r:id="rId1"/>
  <colBreaks count="1" manualBreakCount="1">
    <brk id="8" max="65535" man="1"/>
  </colBreaks>
</worksheet>
</file>

<file path=xl/worksheets/sheet5.xml><?xml version="1.0" encoding="utf-8"?>
<worksheet xmlns="http://schemas.openxmlformats.org/spreadsheetml/2006/main" xmlns:r="http://schemas.openxmlformats.org/officeDocument/2006/relationships">
  <sheetPr>
    <tabColor theme="6"/>
    <pageSetUpPr fitToPage="1"/>
  </sheetPr>
  <dimension ref="A2:R38"/>
  <sheetViews>
    <sheetView zoomScale="75" zoomScaleNormal="75" zoomScaleSheetLayoutView="86" zoomScalePageLayoutView="0" workbookViewId="0" topLeftCell="A10">
      <selection activeCell="I28" sqref="I28"/>
    </sheetView>
  </sheetViews>
  <sheetFormatPr defaultColWidth="9.140625" defaultRowHeight="12.75"/>
  <cols>
    <col min="1" max="1" width="7.7109375" style="2" customWidth="1"/>
    <col min="2" max="2" width="9.140625" style="2" customWidth="1"/>
    <col min="3" max="3" width="50.7109375" style="2" customWidth="1"/>
    <col min="4" max="4" width="41.7109375" style="2" customWidth="1"/>
    <col min="5" max="5" width="43.57421875" style="2"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6" t="s">
        <v>568</v>
      </c>
    </row>
    <row r="3" spans="2:8" s="13" customFormat="1" ht="15.75">
      <c r="B3" s="13" t="s">
        <v>697</v>
      </c>
      <c r="F3" s="44"/>
      <c r="G3" s="44"/>
      <c r="H3" s="44"/>
    </row>
    <row r="4" spans="2:8" s="13" customFormat="1" ht="15.75">
      <c r="B4" s="13" t="s">
        <v>681</v>
      </c>
      <c r="F4" s="44"/>
      <c r="G4" s="44"/>
      <c r="H4" s="44"/>
    </row>
    <row r="7" spans="2:8" ht="18.75">
      <c r="B7" s="657" t="s">
        <v>58</v>
      </c>
      <c r="C7" s="657"/>
      <c r="D7" s="657"/>
      <c r="E7" s="657"/>
      <c r="F7" s="45"/>
      <c r="G7" s="45"/>
      <c r="H7" s="45"/>
    </row>
    <row r="8" spans="3:7" ht="16.5" customHeight="1">
      <c r="C8" s="19"/>
      <c r="D8" s="19"/>
      <c r="E8" s="19"/>
      <c r="F8" s="19"/>
      <c r="G8" s="18"/>
    </row>
    <row r="9" spans="2:18" ht="25.5" customHeight="1">
      <c r="B9" s="654" t="s">
        <v>9</v>
      </c>
      <c r="C9" s="654" t="s">
        <v>172</v>
      </c>
      <c r="D9" s="655" t="s">
        <v>137</v>
      </c>
      <c r="E9" s="655" t="s">
        <v>136</v>
      </c>
      <c r="F9" s="656" t="s">
        <v>575</v>
      </c>
      <c r="G9" s="43"/>
      <c r="H9" s="43"/>
      <c r="I9" s="651"/>
      <c r="J9" s="652"/>
      <c r="K9" s="651"/>
      <c r="L9" s="652"/>
      <c r="M9" s="651"/>
      <c r="N9" s="652"/>
      <c r="O9" s="651"/>
      <c r="P9" s="652"/>
      <c r="Q9" s="652"/>
      <c r="R9" s="652"/>
    </row>
    <row r="10" spans="2:18" ht="36.75" customHeight="1">
      <c r="B10" s="654"/>
      <c r="C10" s="654"/>
      <c r="D10" s="655"/>
      <c r="E10" s="655"/>
      <c r="F10" s="656"/>
      <c r="G10" s="42"/>
      <c r="H10" s="43"/>
      <c r="I10" s="651"/>
      <c r="J10" s="651"/>
      <c r="K10" s="651"/>
      <c r="L10" s="651"/>
      <c r="M10" s="651"/>
      <c r="N10" s="652"/>
      <c r="O10" s="651"/>
      <c r="P10" s="652"/>
      <c r="Q10" s="652"/>
      <c r="R10" s="652"/>
    </row>
    <row r="11" spans="2:18" s="57" customFormat="1" ht="36.75" customHeight="1">
      <c r="B11" s="381"/>
      <c r="C11" s="382" t="s">
        <v>816</v>
      </c>
      <c r="D11" s="383">
        <v>258</v>
      </c>
      <c r="E11" s="383">
        <v>15</v>
      </c>
      <c r="F11" s="383">
        <v>0</v>
      </c>
      <c r="G11" s="77"/>
      <c r="H11" s="77"/>
      <c r="I11" s="78"/>
      <c r="J11" s="78"/>
      <c r="K11" s="78"/>
      <c r="L11" s="78"/>
      <c r="M11" s="78"/>
      <c r="N11" s="62"/>
      <c r="O11" s="78"/>
      <c r="P11" s="62"/>
      <c r="Q11" s="62"/>
      <c r="R11" s="62"/>
    </row>
    <row r="12" spans="2:18" s="57" customFormat="1" ht="18.75">
      <c r="B12" s="384"/>
      <c r="C12" s="385" t="s">
        <v>37</v>
      </c>
      <c r="D12" s="386"/>
      <c r="E12" s="386"/>
      <c r="F12" s="386"/>
      <c r="G12" s="58"/>
      <c r="H12" s="58"/>
      <c r="I12" s="58"/>
      <c r="J12" s="58"/>
      <c r="K12" s="58"/>
      <c r="L12" s="58"/>
      <c r="M12" s="58"/>
      <c r="N12" s="58"/>
      <c r="O12" s="58"/>
      <c r="P12" s="58"/>
      <c r="Q12" s="58"/>
      <c r="R12" s="58"/>
    </row>
    <row r="13" spans="2:18" s="57" customFormat="1" ht="18.75">
      <c r="B13" s="384" t="s">
        <v>79</v>
      </c>
      <c r="C13" s="387" t="s">
        <v>698</v>
      </c>
      <c r="D13" s="386"/>
      <c r="E13" s="388">
        <v>5</v>
      </c>
      <c r="F13" s="386"/>
      <c r="G13" s="58"/>
      <c r="H13" s="58"/>
      <c r="I13" s="58"/>
      <c r="J13" s="58"/>
      <c r="K13" s="58"/>
      <c r="L13" s="58"/>
      <c r="M13" s="58"/>
      <c r="N13" s="58"/>
      <c r="O13" s="58"/>
      <c r="P13" s="58"/>
      <c r="Q13" s="58"/>
      <c r="R13" s="58"/>
    </row>
    <row r="14" spans="2:18" s="57" customFormat="1" ht="18.75">
      <c r="B14" s="384" t="s">
        <v>80</v>
      </c>
      <c r="C14" s="387" t="s">
        <v>699</v>
      </c>
      <c r="D14" s="388">
        <v>4</v>
      </c>
      <c r="E14" s="388"/>
      <c r="F14" s="386"/>
      <c r="G14" s="58"/>
      <c r="H14" s="58"/>
      <c r="I14" s="58"/>
      <c r="J14" s="58"/>
      <c r="K14" s="58"/>
      <c r="L14" s="58"/>
      <c r="M14" s="58"/>
      <c r="N14" s="58"/>
      <c r="O14" s="58"/>
      <c r="P14" s="58"/>
      <c r="Q14" s="58"/>
      <c r="R14" s="58"/>
    </row>
    <row r="15" spans="2:18" s="57" customFormat="1" ht="18.75">
      <c r="B15" s="384" t="s">
        <v>81</v>
      </c>
      <c r="C15" s="387" t="s">
        <v>700</v>
      </c>
      <c r="D15" s="388">
        <v>1</v>
      </c>
      <c r="E15" s="388">
        <v>1</v>
      </c>
      <c r="F15" s="386"/>
      <c r="G15" s="58"/>
      <c r="H15" s="58"/>
      <c r="I15" s="58"/>
      <c r="J15" s="58"/>
      <c r="K15" s="58"/>
      <c r="L15" s="58"/>
      <c r="M15" s="58"/>
      <c r="N15" s="58"/>
      <c r="O15" s="58"/>
      <c r="P15" s="58"/>
      <c r="Q15" s="58"/>
      <c r="R15" s="58"/>
    </row>
    <row r="16" spans="2:18" s="57" customFormat="1" ht="18.75">
      <c r="B16" s="384" t="s">
        <v>82</v>
      </c>
      <c r="C16" s="387" t="s">
        <v>701</v>
      </c>
      <c r="D16" s="388"/>
      <c r="E16" s="388"/>
      <c r="F16" s="386"/>
      <c r="G16" s="58"/>
      <c r="H16" s="58"/>
      <c r="I16" s="58"/>
      <c r="J16" s="58"/>
      <c r="K16" s="58"/>
      <c r="L16" s="58"/>
      <c r="M16" s="58"/>
      <c r="N16" s="58"/>
      <c r="O16" s="58"/>
      <c r="P16" s="58"/>
      <c r="Q16" s="58"/>
      <c r="R16" s="58"/>
    </row>
    <row r="17" spans="2:18" s="57" customFormat="1" ht="21.75" customHeight="1">
      <c r="B17" s="389" t="s">
        <v>83</v>
      </c>
      <c r="C17" s="387" t="s">
        <v>702</v>
      </c>
      <c r="D17" s="388">
        <v>8</v>
      </c>
      <c r="E17" s="388"/>
      <c r="F17" s="386"/>
      <c r="G17" s="58"/>
      <c r="H17" s="58"/>
      <c r="I17" s="58"/>
      <c r="J17" s="58"/>
      <c r="K17" s="58"/>
      <c r="L17" s="58"/>
      <c r="M17" s="58"/>
      <c r="N17" s="58"/>
      <c r="O17" s="58"/>
      <c r="P17" s="58"/>
      <c r="Q17" s="58"/>
      <c r="R17" s="58"/>
    </row>
    <row r="18" spans="2:18" s="57" customFormat="1" ht="18.75">
      <c r="B18" s="389" t="s">
        <v>84</v>
      </c>
      <c r="C18" s="387" t="s">
        <v>703</v>
      </c>
      <c r="D18" s="388"/>
      <c r="E18" s="388"/>
      <c r="F18" s="388">
        <v>1</v>
      </c>
      <c r="G18" s="58"/>
      <c r="H18" s="58"/>
      <c r="I18" s="58"/>
      <c r="J18" s="58"/>
      <c r="K18" s="58"/>
      <c r="L18" s="58"/>
      <c r="M18" s="58"/>
      <c r="N18" s="58"/>
      <c r="O18" s="58"/>
      <c r="P18" s="58"/>
      <c r="Q18" s="58"/>
      <c r="R18" s="58"/>
    </row>
    <row r="19" spans="2:18" s="57" customFormat="1" ht="18.75">
      <c r="B19" s="384" t="s">
        <v>85</v>
      </c>
      <c r="C19" s="387" t="s">
        <v>704</v>
      </c>
      <c r="D19" s="388">
        <v>1</v>
      </c>
      <c r="E19" s="388"/>
      <c r="F19" s="386"/>
      <c r="G19" s="58"/>
      <c r="H19" s="58"/>
      <c r="I19" s="58"/>
      <c r="J19" s="58"/>
      <c r="K19" s="58"/>
      <c r="L19" s="58"/>
      <c r="M19" s="58"/>
      <c r="N19" s="58"/>
      <c r="O19" s="58"/>
      <c r="P19" s="58"/>
      <c r="Q19" s="58"/>
      <c r="R19" s="58"/>
    </row>
    <row r="20" spans="2:18" s="57" customFormat="1" ht="37.5">
      <c r="B20" s="384" t="s">
        <v>86</v>
      </c>
      <c r="C20" s="390" t="s">
        <v>705</v>
      </c>
      <c r="D20" s="388"/>
      <c r="E20" s="388">
        <v>9</v>
      </c>
      <c r="F20" s="386"/>
      <c r="G20" s="58"/>
      <c r="H20" s="58"/>
      <c r="I20" s="58"/>
      <c r="J20" s="58"/>
      <c r="K20" s="58"/>
      <c r="L20" s="58"/>
      <c r="M20" s="58"/>
      <c r="N20" s="58"/>
      <c r="O20" s="58"/>
      <c r="P20" s="58"/>
      <c r="Q20" s="58"/>
      <c r="R20" s="58"/>
    </row>
    <row r="21" spans="2:18" s="57" customFormat="1" ht="18.75">
      <c r="B21" s="391"/>
      <c r="C21" s="392" t="s">
        <v>38</v>
      </c>
      <c r="D21" s="386"/>
      <c r="E21" s="388"/>
      <c r="F21" s="386"/>
      <c r="G21" s="58"/>
      <c r="H21" s="58"/>
      <c r="I21" s="58"/>
      <c r="J21" s="58"/>
      <c r="K21" s="58"/>
      <c r="L21" s="58"/>
      <c r="M21" s="58"/>
      <c r="N21" s="58"/>
      <c r="O21" s="58"/>
      <c r="P21" s="58"/>
      <c r="Q21" s="58"/>
      <c r="R21" s="58"/>
    </row>
    <row r="22" spans="1:18" s="40" customFormat="1" ht="36.75" customHeight="1">
      <c r="A22" s="57"/>
      <c r="B22" s="384" t="s">
        <v>87</v>
      </c>
      <c r="C22" s="390" t="s">
        <v>705</v>
      </c>
      <c r="D22" s="388">
        <v>9</v>
      </c>
      <c r="E22" s="388"/>
      <c r="F22" s="388"/>
      <c r="G22" s="79"/>
      <c r="H22" s="79"/>
      <c r="I22" s="79"/>
      <c r="J22" s="79"/>
      <c r="K22" s="79"/>
      <c r="L22" s="79"/>
      <c r="M22" s="79"/>
      <c r="N22" s="79"/>
      <c r="O22" s="79"/>
      <c r="P22" s="79"/>
      <c r="Q22" s="79"/>
      <c r="R22" s="79"/>
    </row>
    <row r="23" spans="2:18" s="57" customFormat="1" ht="18.75">
      <c r="B23" s="384" t="s">
        <v>706</v>
      </c>
      <c r="C23" s="390" t="s">
        <v>707</v>
      </c>
      <c r="D23" s="388"/>
      <c r="E23" s="388"/>
      <c r="F23" s="388"/>
      <c r="G23" s="58"/>
      <c r="H23" s="58"/>
      <c r="I23" s="58"/>
      <c r="J23" s="58"/>
      <c r="K23" s="58"/>
      <c r="L23" s="58"/>
      <c r="M23" s="58"/>
      <c r="N23" s="58"/>
      <c r="O23" s="58"/>
      <c r="P23" s="58"/>
      <c r="Q23" s="58"/>
      <c r="R23" s="58"/>
    </row>
    <row r="24" spans="2:18" s="57" customFormat="1" ht="18.75">
      <c r="B24" s="384" t="s">
        <v>708</v>
      </c>
      <c r="C24" s="390" t="s">
        <v>709</v>
      </c>
      <c r="D24" s="388"/>
      <c r="E24" s="388">
        <v>20</v>
      </c>
      <c r="F24" s="388"/>
      <c r="G24" s="58"/>
      <c r="H24" s="58"/>
      <c r="I24" s="58"/>
      <c r="J24" s="58"/>
      <c r="K24" s="58"/>
      <c r="L24" s="58"/>
      <c r="M24" s="58"/>
      <c r="N24" s="58"/>
      <c r="O24" s="58"/>
      <c r="P24" s="58"/>
      <c r="Q24" s="58"/>
      <c r="R24" s="58"/>
    </row>
    <row r="25" spans="1:18" s="57" customFormat="1" ht="18.75">
      <c r="A25" s="40"/>
      <c r="B25" s="384" t="s">
        <v>710</v>
      </c>
      <c r="C25" s="390" t="s">
        <v>711</v>
      </c>
      <c r="D25" s="393"/>
      <c r="E25" s="393"/>
      <c r="F25" s="388">
        <v>7</v>
      </c>
      <c r="G25" s="58"/>
      <c r="H25" s="58"/>
      <c r="I25" s="58"/>
      <c r="J25" s="58"/>
      <c r="K25" s="58"/>
      <c r="L25" s="58"/>
      <c r="M25" s="58"/>
      <c r="N25" s="58"/>
      <c r="O25" s="58"/>
      <c r="P25" s="58"/>
      <c r="Q25" s="58"/>
      <c r="R25" s="58"/>
    </row>
    <row r="26" spans="1:18" s="57" customFormat="1" ht="18.75">
      <c r="A26" s="40"/>
      <c r="B26" s="384" t="s">
        <v>712</v>
      </c>
      <c r="C26" s="390" t="s">
        <v>713</v>
      </c>
      <c r="D26" s="393"/>
      <c r="E26" s="393"/>
      <c r="F26" s="388">
        <v>3</v>
      </c>
      <c r="G26" s="58"/>
      <c r="H26" s="58"/>
      <c r="I26" s="58"/>
      <c r="J26" s="58"/>
      <c r="K26" s="58"/>
      <c r="L26" s="58"/>
      <c r="M26" s="58"/>
      <c r="N26" s="58"/>
      <c r="O26" s="58"/>
      <c r="P26" s="58"/>
      <c r="Q26" s="58"/>
      <c r="R26" s="58"/>
    </row>
    <row r="27" spans="1:18" s="57" customFormat="1" ht="18.75">
      <c r="A27" s="40"/>
      <c r="B27" s="384" t="s">
        <v>714</v>
      </c>
      <c r="C27" s="390" t="s">
        <v>715</v>
      </c>
      <c r="D27" s="393"/>
      <c r="E27" s="393"/>
      <c r="F27" s="388">
        <v>1</v>
      </c>
      <c r="G27" s="58"/>
      <c r="H27" s="58"/>
      <c r="I27" s="58"/>
      <c r="J27" s="58"/>
      <c r="K27" s="58"/>
      <c r="L27" s="58"/>
      <c r="M27" s="58"/>
      <c r="N27" s="58"/>
      <c r="O27" s="58"/>
      <c r="P27" s="58"/>
      <c r="Q27" s="58"/>
      <c r="R27" s="58"/>
    </row>
    <row r="28" spans="2:18" s="57" customFormat="1" ht="18.75" customHeight="1">
      <c r="B28" s="384"/>
      <c r="C28" s="385" t="s">
        <v>848</v>
      </c>
      <c r="D28" s="393">
        <v>253</v>
      </c>
      <c r="E28" s="393">
        <v>20</v>
      </c>
      <c r="F28" s="393">
        <v>12</v>
      </c>
      <c r="G28" s="58"/>
      <c r="H28" s="58"/>
      <c r="I28" s="58"/>
      <c r="J28" s="58"/>
      <c r="K28" s="58"/>
      <c r="L28" s="58"/>
      <c r="M28" s="58"/>
      <c r="N28" s="58"/>
      <c r="O28" s="58"/>
      <c r="P28" s="58"/>
      <c r="Q28" s="58"/>
      <c r="R28" s="58"/>
    </row>
    <row r="29" spans="3:18" s="57" customFormat="1" ht="18.75">
      <c r="C29" s="80"/>
      <c r="E29" s="653"/>
      <c r="F29" s="653"/>
      <c r="G29" s="653"/>
      <c r="H29" s="58"/>
      <c r="I29" s="58"/>
      <c r="J29" s="58"/>
      <c r="K29" s="58"/>
      <c r="L29" s="58"/>
      <c r="M29" s="58"/>
      <c r="N29" s="58"/>
      <c r="O29" s="58"/>
      <c r="P29" s="58"/>
      <c r="Q29" s="58"/>
      <c r="R29" s="58"/>
    </row>
    <row r="30" spans="1:18" ht="18.75">
      <c r="A30" s="57"/>
      <c r="B30" s="57"/>
      <c r="C30" s="57"/>
      <c r="D30" s="57"/>
      <c r="E30" s="57"/>
      <c r="F30" s="58"/>
      <c r="I30" s="5"/>
      <c r="J30" s="5"/>
      <c r="K30" s="5"/>
      <c r="L30" s="5"/>
      <c r="M30" s="5"/>
      <c r="N30" s="5"/>
      <c r="O30" s="5"/>
      <c r="P30" s="5"/>
      <c r="Q30" s="5"/>
      <c r="R30" s="5"/>
    </row>
    <row r="31" spans="1:6" ht="18.75">
      <c r="A31" s="57"/>
      <c r="B31" s="57"/>
      <c r="C31" s="40" t="s">
        <v>587</v>
      </c>
      <c r="D31" s="57"/>
      <c r="E31" s="57"/>
      <c r="F31" s="58"/>
    </row>
    <row r="32" spans="1:7" ht="18.75">
      <c r="A32" s="57"/>
      <c r="B32" s="57"/>
      <c r="C32" s="57" t="s">
        <v>588</v>
      </c>
      <c r="D32" s="57"/>
      <c r="E32" s="653" t="s">
        <v>585</v>
      </c>
      <c r="F32" s="653"/>
      <c r="G32" s="653"/>
    </row>
    <row r="33" spans="1:6" ht="18.75">
      <c r="A33" s="57"/>
      <c r="B33" s="57"/>
      <c r="C33" s="57"/>
      <c r="D33" s="57"/>
      <c r="E33" s="57"/>
      <c r="F33" s="58"/>
    </row>
    <row r="34" spans="1:4" ht="18.75">
      <c r="A34" s="57"/>
      <c r="B34" s="57" t="s">
        <v>862</v>
      </c>
      <c r="C34" s="57"/>
      <c r="D34" s="57"/>
    </row>
    <row r="35" spans="3:4" ht="18.75">
      <c r="C35" s="59"/>
      <c r="D35" s="60" t="s">
        <v>74</v>
      </c>
    </row>
    <row r="38" ht="15.75">
      <c r="G38" s="350"/>
    </row>
  </sheetData>
  <sheetProtection/>
  <mergeCells count="18">
    <mergeCell ref="E32:G32"/>
    <mergeCell ref="B7:E7"/>
    <mergeCell ref="R9:R10"/>
    <mergeCell ref="K9:K10"/>
    <mergeCell ref="L9:L10"/>
    <mergeCell ref="M9:M10"/>
    <mergeCell ref="N9:N10"/>
    <mergeCell ref="Q9:Q10"/>
    <mergeCell ref="O9:O10"/>
    <mergeCell ref="P9:P10"/>
    <mergeCell ref="E29:G29"/>
    <mergeCell ref="I9:I10"/>
    <mergeCell ref="J9:J10"/>
    <mergeCell ref="B9:B10"/>
    <mergeCell ref="C9:C10"/>
    <mergeCell ref="D9:D10"/>
    <mergeCell ref="E9:E10"/>
    <mergeCell ref="F9:F10"/>
  </mergeCells>
  <printOptions/>
  <pageMargins left="0.47" right="0.38" top="1" bottom="1" header="0.5" footer="0.5"/>
  <pageSetup fitToHeight="1" fitToWidth="1" horizontalDpi="600" verticalDpi="600" orientation="landscape" scale="67" r:id="rId1"/>
</worksheet>
</file>

<file path=xl/worksheets/sheet6.xml><?xml version="1.0" encoding="utf-8"?>
<worksheet xmlns="http://schemas.openxmlformats.org/spreadsheetml/2006/main" xmlns:r="http://schemas.openxmlformats.org/officeDocument/2006/relationships">
  <sheetPr>
    <tabColor theme="4"/>
    <pageSetUpPr fitToPage="1"/>
  </sheetPr>
  <dimension ref="B2:R21"/>
  <sheetViews>
    <sheetView zoomScale="75" zoomScaleNormal="75" zoomScalePageLayoutView="0" workbookViewId="0" topLeftCell="A4">
      <selection activeCell="H25" sqref="H25"/>
    </sheetView>
  </sheetViews>
  <sheetFormatPr defaultColWidth="9.140625" defaultRowHeight="12.75"/>
  <cols>
    <col min="1" max="1" width="9.140625" style="2" customWidth="1"/>
    <col min="2" max="2" width="18.421875" style="2" customWidth="1"/>
    <col min="3" max="3" width="54.421875" style="2" customWidth="1"/>
    <col min="4" max="4" width="11.00390625" style="2" customWidth="1"/>
    <col min="5" max="5" width="10.57421875" style="2" customWidth="1"/>
    <col min="6" max="7" width="11.00390625" style="2" customWidth="1"/>
    <col min="8" max="8" width="10.57421875" style="2" customWidth="1"/>
    <col min="9" max="16" width="11.00390625" style="2" customWidth="1"/>
    <col min="17" max="17" width="22.28125" style="2" customWidth="1"/>
    <col min="18" max="18" width="13.140625" style="5" customWidth="1"/>
    <col min="19" max="16384" width="9.140625" style="2" customWidth="1"/>
  </cols>
  <sheetData>
    <row r="2" spans="2:17" ht="15.75">
      <c r="B2" s="1" t="s">
        <v>680</v>
      </c>
      <c r="C2"/>
      <c r="Q2" s="16" t="s">
        <v>567</v>
      </c>
    </row>
    <row r="3" spans="2:3" ht="15.75">
      <c r="B3" s="1" t="s">
        <v>681</v>
      </c>
      <c r="C3"/>
    </row>
    <row r="4" ht="15.75">
      <c r="E4" s="10"/>
    </row>
    <row r="5" spans="2:17" ht="20.25">
      <c r="B5" s="640" t="s">
        <v>68</v>
      </c>
      <c r="C5" s="640"/>
      <c r="D5" s="640"/>
      <c r="E5" s="640"/>
      <c r="F5" s="640"/>
      <c r="G5" s="640"/>
      <c r="H5" s="640"/>
      <c r="I5" s="640"/>
      <c r="J5" s="640"/>
      <c r="K5" s="640"/>
      <c r="L5" s="640"/>
      <c r="M5" s="640"/>
      <c r="N5" s="640"/>
      <c r="O5" s="640"/>
      <c r="P5" s="640"/>
      <c r="Q5" s="640"/>
    </row>
    <row r="6" spans="5:12" ht="15.75">
      <c r="E6" s="11"/>
      <c r="F6" s="11"/>
      <c r="G6" s="11"/>
      <c r="H6" s="11"/>
      <c r="I6" s="11"/>
      <c r="J6" s="11"/>
      <c r="K6" s="11"/>
      <c r="L6" s="11"/>
    </row>
    <row r="7" spans="3:18" ht="15.75">
      <c r="C7" s="664"/>
      <c r="D7" s="664"/>
      <c r="E7" s="664"/>
      <c r="F7" s="664"/>
      <c r="G7" s="664"/>
      <c r="H7" s="664"/>
      <c r="I7" s="664"/>
      <c r="J7" s="664"/>
      <c r="K7" s="664"/>
      <c r="L7" s="664"/>
      <c r="M7" s="664"/>
      <c r="N7" s="664"/>
      <c r="O7" s="664"/>
      <c r="P7" s="664"/>
      <c r="Q7" s="664"/>
      <c r="R7" s="664"/>
    </row>
    <row r="8" spans="3:18" ht="15.75">
      <c r="C8" s="665"/>
      <c r="D8" s="665"/>
      <c r="E8" s="665"/>
      <c r="F8" s="665"/>
      <c r="G8" s="665"/>
      <c r="H8" s="665"/>
      <c r="I8" s="665"/>
      <c r="J8" s="665"/>
      <c r="K8" s="665"/>
      <c r="L8" s="665"/>
      <c r="M8" s="665"/>
      <c r="N8" s="665"/>
      <c r="O8" s="665"/>
      <c r="P8" s="665"/>
      <c r="Q8" s="665"/>
      <c r="R8" s="665"/>
    </row>
    <row r="9" ht="16.5" thickBot="1">
      <c r="E9" s="11"/>
    </row>
    <row r="10" spans="2:18" ht="15.75" customHeight="1">
      <c r="B10" s="658" t="s">
        <v>8</v>
      </c>
      <c r="C10" s="610" t="s">
        <v>6</v>
      </c>
      <c r="D10" s="662" t="s">
        <v>69</v>
      </c>
      <c r="E10" s="610" t="s">
        <v>23</v>
      </c>
      <c r="F10" s="610"/>
      <c r="G10" s="610"/>
      <c r="H10" s="610"/>
      <c r="I10" s="610"/>
      <c r="J10" s="610"/>
      <c r="K10" s="610"/>
      <c r="L10" s="610"/>
      <c r="M10" s="610"/>
      <c r="N10" s="610"/>
      <c r="O10" s="610"/>
      <c r="P10" s="610"/>
      <c r="Q10" s="244" t="s">
        <v>7</v>
      </c>
      <c r="R10" s="15"/>
    </row>
    <row r="11" spans="2:17" ht="16.5" customHeight="1">
      <c r="B11" s="659"/>
      <c r="C11" s="666"/>
      <c r="D11" s="663"/>
      <c r="E11" s="661" t="s">
        <v>11</v>
      </c>
      <c r="F11" s="661" t="s">
        <v>12</v>
      </c>
      <c r="G11" s="661" t="s">
        <v>13</v>
      </c>
      <c r="H11" s="661" t="s">
        <v>14</v>
      </c>
      <c r="I11" s="661" t="s">
        <v>15</v>
      </c>
      <c r="J11" s="661" t="s">
        <v>16</v>
      </c>
      <c r="K11" s="661" t="s">
        <v>17</v>
      </c>
      <c r="L11" s="661" t="s">
        <v>18</v>
      </c>
      <c r="M11" s="661" t="s">
        <v>19</v>
      </c>
      <c r="N11" s="661" t="s">
        <v>20</v>
      </c>
      <c r="O11" s="661" t="s">
        <v>21</v>
      </c>
      <c r="P11" s="661" t="s">
        <v>22</v>
      </c>
      <c r="Q11" s="245" t="s">
        <v>24</v>
      </c>
    </row>
    <row r="12" spans="2:17" ht="32.25" customHeight="1">
      <c r="B12" s="660"/>
      <c r="C12" s="666"/>
      <c r="D12" s="663"/>
      <c r="E12" s="661"/>
      <c r="F12" s="661"/>
      <c r="G12" s="661"/>
      <c r="H12" s="661"/>
      <c r="I12" s="661"/>
      <c r="J12" s="661"/>
      <c r="K12" s="661"/>
      <c r="L12" s="661"/>
      <c r="M12" s="661"/>
      <c r="N12" s="661"/>
      <c r="O12" s="661"/>
      <c r="P12" s="661"/>
      <c r="Q12" s="245" t="s">
        <v>70</v>
      </c>
    </row>
    <row r="13" spans="2:17" ht="31.5">
      <c r="B13" s="179" t="s">
        <v>79</v>
      </c>
      <c r="C13" s="308" t="s">
        <v>688</v>
      </c>
      <c r="D13" s="476">
        <v>4.24</v>
      </c>
      <c r="E13" s="115">
        <v>4.24</v>
      </c>
      <c r="F13" s="115">
        <v>4.24</v>
      </c>
      <c r="G13" s="115">
        <v>4.24</v>
      </c>
      <c r="H13" s="115">
        <v>4.24</v>
      </c>
      <c r="I13" s="115">
        <v>4.24</v>
      </c>
      <c r="J13" s="115">
        <v>4.24</v>
      </c>
      <c r="K13" s="115"/>
      <c r="L13" s="115"/>
      <c r="M13" s="115"/>
      <c r="N13" s="115"/>
      <c r="O13" s="115"/>
      <c r="P13" s="115"/>
      <c r="Q13" s="477">
        <f>SUM(P13/D13*100)</f>
        <v>0</v>
      </c>
    </row>
    <row r="14" spans="2:17" ht="31.5">
      <c r="B14" s="179" t="s">
        <v>80</v>
      </c>
      <c r="C14" s="14" t="s">
        <v>689</v>
      </c>
      <c r="D14" s="476">
        <v>5.12</v>
      </c>
      <c r="E14" s="115">
        <v>5.12</v>
      </c>
      <c r="F14" s="115">
        <v>5.12</v>
      </c>
      <c r="G14" s="115">
        <v>5.12</v>
      </c>
      <c r="H14" s="115">
        <v>5.12</v>
      </c>
      <c r="I14" s="115">
        <v>5.12</v>
      </c>
      <c r="J14" s="115">
        <v>5.12</v>
      </c>
      <c r="K14" s="115"/>
      <c r="L14" s="115"/>
      <c r="M14" s="115"/>
      <c r="N14" s="115"/>
      <c r="O14" s="115"/>
      <c r="P14" s="115"/>
      <c r="Q14" s="477">
        <f>SUM(P14/D14*100)</f>
        <v>0</v>
      </c>
    </row>
    <row r="15" spans="2:17" ht="31.5">
      <c r="B15" s="179" t="s">
        <v>81</v>
      </c>
      <c r="C15" s="14" t="s">
        <v>690</v>
      </c>
      <c r="D15" s="476">
        <v>11.63</v>
      </c>
      <c r="E15" s="115">
        <v>11.63</v>
      </c>
      <c r="F15" s="115">
        <v>11.63</v>
      </c>
      <c r="G15" s="115">
        <v>11.63</v>
      </c>
      <c r="H15" s="115">
        <v>11.63</v>
      </c>
      <c r="I15" s="115">
        <v>11.63</v>
      </c>
      <c r="J15" s="115">
        <v>11.63</v>
      </c>
      <c r="K15" s="115"/>
      <c r="L15" s="115"/>
      <c r="M15" s="115"/>
      <c r="N15" s="454"/>
      <c r="O15" s="454"/>
      <c r="P15" s="454"/>
      <c r="Q15" s="477">
        <f>SUM(P15/D15*100)</f>
        <v>0</v>
      </c>
    </row>
    <row r="16" spans="2:18" ht="47.25">
      <c r="B16" s="179" t="s">
        <v>82</v>
      </c>
      <c r="C16" s="14" t="s">
        <v>691</v>
      </c>
      <c r="D16" s="476">
        <v>84.62</v>
      </c>
      <c r="E16" s="115">
        <v>84.62</v>
      </c>
      <c r="F16" s="115">
        <v>84.62</v>
      </c>
      <c r="G16" s="115">
        <v>84.62</v>
      </c>
      <c r="H16" s="115">
        <v>84.62</v>
      </c>
      <c r="I16" s="115">
        <v>84.62</v>
      </c>
      <c r="J16" s="115">
        <v>84.62</v>
      </c>
      <c r="K16" s="115"/>
      <c r="L16" s="115"/>
      <c r="M16" s="115"/>
      <c r="N16" s="454"/>
      <c r="O16" s="454"/>
      <c r="P16" s="454"/>
      <c r="Q16" s="477">
        <f>SUM(P16/D16*100)</f>
        <v>0</v>
      </c>
      <c r="R16" s="18"/>
    </row>
    <row r="17" spans="2:17" ht="48" thickBot="1">
      <c r="B17" s="180" t="s">
        <v>83</v>
      </c>
      <c r="C17" s="246" t="s">
        <v>692</v>
      </c>
      <c r="D17" s="478">
        <v>356.37</v>
      </c>
      <c r="E17" s="479">
        <v>356.37</v>
      </c>
      <c r="F17" s="479">
        <v>356.37</v>
      </c>
      <c r="G17" s="479">
        <v>356.37</v>
      </c>
      <c r="H17" s="479">
        <v>356.37</v>
      </c>
      <c r="I17" s="479">
        <v>356.37</v>
      </c>
      <c r="J17" s="479">
        <v>356.37</v>
      </c>
      <c r="K17" s="479"/>
      <c r="L17" s="479"/>
      <c r="M17" s="479"/>
      <c r="N17" s="479"/>
      <c r="O17" s="479"/>
      <c r="P17" s="479"/>
      <c r="Q17" s="480">
        <f>SUM(P17/D17*100)</f>
        <v>0</v>
      </c>
    </row>
    <row r="18" spans="3:17" ht="15.75">
      <c r="C18" s="15"/>
      <c r="D18" s="15"/>
      <c r="E18" s="15"/>
      <c r="F18" s="15"/>
      <c r="G18" s="15"/>
      <c r="H18" s="15"/>
      <c r="I18" s="15"/>
      <c r="J18" s="15"/>
      <c r="K18" s="15"/>
      <c r="L18" s="15"/>
      <c r="M18" s="15"/>
      <c r="N18" s="15"/>
      <c r="O18" s="15"/>
      <c r="P18" s="15"/>
      <c r="Q18" s="15"/>
    </row>
    <row r="20" spans="2:14" ht="15.75">
      <c r="B20" s="2" t="s">
        <v>863</v>
      </c>
      <c r="C20" s="3"/>
      <c r="N20" s="34" t="s">
        <v>76</v>
      </c>
    </row>
    <row r="21" ht="15.75">
      <c r="H21" s="33" t="s">
        <v>74</v>
      </c>
    </row>
    <row r="28" ht="24.75" customHeight="1"/>
  </sheetData>
  <sheetProtection/>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75" right="0.75" top="1" bottom="1" header="0.5" footer="0.5"/>
  <pageSetup fitToHeight="1" fitToWidth="1" orientation="landscape" scale="49" r:id="rId1"/>
</worksheet>
</file>

<file path=xl/worksheets/sheet7.xml><?xml version="1.0" encoding="utf-8"?>
<worksheet xmlns="http://schemas.openxmlformats.org/spreadsheetml/2006/main" xmlns:r="http://schemas.openxmlformats.org/officeDocument/2006/relationships">
  <sheetPr>
    <tabColor theme="4"/>
    <pageSetUpPr fitToPage="1"/>
  </sheetPr>
  <dimension ref="B4:J56"/>
  <sheetViews>
    <sheetView zoomScale="75" zoomScaleNormal="75" zoomScalePageLayoutView="0" workbookViewId="0" topLeftCell="A28">
      <selection activeCell="I45" sqref="I45"/>
    </sheetView>
  </sheetViews>
  <sheetFormatPr defaultColWidth="9.140625" defaultRowHeight="12.75"/>
  <cols>
    <col min="1" max="1" width="19.421875" style="21" customWidth="1"/>
    <col min="2" max="2" width="18.421875" style="21" customWidth="1"/>
    <col min="3" max="3" width="32.7109375" style="21" customWidth="1"/>
    <col min="4" max="7" width="30.140625" style="21" customWidth="1"/>
    <col min="8" max="8" width="18.8515625" style="21" customWidth="1"/>
    <col min="9" max="9" width="15.57421875" style="21" customWidth="1"/>
    <col min="10" max="16384" width="9.140625" style="21" customWidth="1"/>
  </cols>
  <sheetData>
    <row r="2" ht="17.25" customHeight="1"/>
    <row r="4" spans="2:7" ht="15.75">
      <c r="B4" s="1" t="s">
        <v>680</v>
      </c>
      <c r="C4"/>
      <c r="D4" s="13"/>
      <c r="E4" s="13"/>
      <c r="F4" s="13"/>
      <c r="G4" s="16" t="s">
        <v>566</v>
      </c>
    </row>
    <row r="5" spans="2:6" ht="15.75">
      <c r="B5" s="1" t="s">
        <v>681</v>
      </c>
      <c r="C5"/>
      <c r="D5" s="13"/>
      <c r="E5" s="13"/>
      <c r="F5" s="13"/>
    </row>
    <row r="7" spans="8:9" ht="22.5" customHeight="1">
      <c r="H7" s="23"/>
      <c r="I7" s="23"/>
    </row>
    <row r="8" spans="2:9" ht="20.25" customHeight="1">
      <c r="B8" s="673" t="s">
        <v>545</v>
      </c>
      <c r="C8" s="673"/>
      <c r="D8" s="673"/>
      <c r="E8" s="673"/>
      <c r="F8" s="673"/>
      <c r="G8" s="673"/>
      <c r="H8" s="22"/>
      <c r="I8" s="22"/>
    </row>
    <row r="9" ht="15.75">
      <c r="G9" s="22"/>
    </row>
    <row r="10" spans="2:10" s="81" customFormat="1" ht="18" customHeight="1" thickBot="1">
      <c r="B10" s="21"/>
      <c r="C10" s="21"/>
      <c r="D10" s="21"/>
      <c r="E10" s="21"/>
      <c r="F10" s="21"/>
      <c r="G10" s="137" t="s">
        <v>4</v>
      </c>
      <c r="J10" s="82"/>
    </row>
    <row r="11" spans="2:7" s="81" customFormat="1" ht="21.75" customHeight="1">
      <c r="B11" s="674" t="s">
        <v>805</v>
      </c>
      <c r="C11" s="675"/>
      <c r="D11" s="675"/>
      <c r="E11" s="675"/>
      <c r="F11" s="675"/>
      <c r="G11" s="676"/>
    </row>
    <row r="12" spans="2:7" s="81" customFormat="1" ht="54.75" customHeight="1">
      <c r="B12" s="677"/>
      <c r="C12" s="678"/>
      <c r="D12" s="678"/>
      <c r="E12" s="678"/>
      <c r="F12" s="678"/>
      <c r="G12" s="679"/>
    </row>
    <row r="13" spans="2:7" s="81" customFormat="1" ht="17.25" customHeight="1">
      <c r="B13" s="174" t="s">
        <v>549</v>
      </c>
      <c r="C13" s="115" t="s">
        <v>65</v>
      </c>
      <c r="D13" s="115" t="s">
        <v>546</v>
      </c>
      <c r="E13" s="115" t="s">
        <v>547</v>
      </c>
      <c r="F13" s="115" t="s">
        <v>552</v>
      </c>
      <c r="G13" s="116" t="s">
        <v>589</v>
      </c>
    </row>
    <row r="14" spans="2:7" s="81" customFormat="1" ht="33" customHeight="1">
      <c r="B14" s="114"/>
      <c r="C14" s="115">
        <v>1</v>
      </c>
      <c r="D14" s="115">
        <v>2</v>
      </c>
      <c r="E14" s="115">
        <v>3</v>
      </c>
      <c r="F14" s="115" t="s">
        <v>553</v>
      </c>
      <c r="G14" s="116">
        <v>5</v>
      </c>
    </row>
    <row r="15" spans="2:7" s="81" customFormat="1" ht="33" customHeight="1">
      <c r="B15" s="117" t="s">
        <v>548</v>
      </c>
      <c r="C15" s="247">
        <v>6960000</v>
      </c>
      <c r="D15" s="247">
        <v>6960000</v>
      </c>
      <c r="E15" s="395">
        <v>6960000</v>
      </c>
      <c r="F15" s="481">
        <v>0</v>
      </c>
      <c r="G15" s="302"/>
    </row>
    <row r="16" spans="2:7" s="81" customFormat="1" ht="33" customHeight="1">
      <c r="B16" s="118" t="s">
        <v>576</v>
      </c>
      <c r="C16" s="247"/>
      <c r="D16" s="247"/>
      <c r="E16" s="395"/>
      <c r="F16" s="247"/>
      <c r="G16" s="302"/>
    </row>
    <row r="17" spans="2:7" s="81" customFormat="1" ht="42.75" customHeight="1" thickBot="1">
      <c r="B17" s="119" t="s">
        <v>554</v>
      </c>
      <c r="C17" s="248">
        <f>SUM(C15:C16)</f>
        <v>6960000</v>
      </c>
      <c r="D17" s="248">
        <f>SUM(D15:D16)</f>
        <v>6960000</v>
      </c>
      <c r="E17" s="248">
        <f>SUM(E15:E16)</f>
        <v>6960000</v>
      </c>
      <c r="F17" s="248">
        <f>SUM(F15:F16)</f>
        <v>0</v>
      </c>
      <c r="G17" s="304"/>
    </row>
    <row r="18" spans="2:8" s="81" customFormat="1" ht="33" customHeight="1" thickBot="1">
      <c r="B18" s="120"/>
      <c r="C18" s="121"/>
      <c r="D18" s="122"/>
      <c r="E18" s="123"/>
      <c r="F18" s="263" t="s">
        <v>4</v>
      </c>
      <c r="G18" s="263"/>
      <c r="H18" s="261"/>
    </row>
    <row r="19" spans="2:7" s="81" customFormat="1" ht="18.75" customHeight="1">
      <c r="B19" s="667" t="s">
        <v>806</v>
      </c>
      <c r="C19" s="668"/>
      <c r="D19" s="668"/>
      <c r="E19" s="668"/>
      <c r="F19" s="669"/>
      <c r="G19" s="264"/>
    </row>
    <row r="20" spans="2:7" s="81" customFormat="1" ht="33" customHeight="1">
      <c r="B20" s="124"/>
      <c r="C20" s="115" t="s">
        <v>590</v>
      </c>
      <c r="D20" s="115" t="s">
        <v>591</v>
      </c>
      <c r="E20" s="115" t="s">
        <v>592</v>
      </c>
      <c r="F20" s="265" t="s">
        <v>593</v>
      </c>
      <c r="G20" s="262"/>
    </row>
    <row r="21" spans="2:8" ht="33" customHeight="1">
      <c r="B21" s="117" t="s">
        <v>548</v>
      </c>
      <c r="C21" s="481">
        <v>14000000</v>
      </c>
      <c r="D21" s="481">
        <v>14000000</v>
      </c>
      <c r="E21" s="481">
        <v>14000000</v>
      </c>
      <c r="F21" s="482">
        <v>14000000</v>
      </c>
      <c r="G21" s="25"/>
      <c r="H21" s="25"/>
    </row>
    <row r="22" spans="2:8" ht="33" customHeight="1">
      <c r="B22" s="164" t="s">
        <v>576</v>
      </c>
      <c r="C22" s="483"/>
      <c r="D22" s="483"/>
      <c r="E22" s="484"/>
      <c r="F22" s="485"/>
      <c r="G22" s="25"/>
      <c r="H22" s="25"/>
    </row>
    <row r="23" spans="2:7" ht="33" customHeight="1" thickBot="1">
      <c r="B23" s="119" t="s">
        <v>554</v>
      </c>
      <c r="C23" s="401">
        <f>SUM(C21:C22)</f>
        <v>14000000</v>
      </c>
      <c r="D23" s="401">
        <f>SUM(D21:D22)</f>
        <v>14000000</v>
      </c>
      <c r="E23" s="401">
        <f>SUM(E21:E22)</f>
        <v>14000000</v>
      </c>
      <c r="F23" s="401">
        <f>SUM(F21:F22)</f>
        <v>14000000</v>
      </c>
      <c r="G23" s="25"/>
    </row>
    <row r="24" ht="33" customHeight="1" thickBot="1">
      <c r="G24" s="137" t="s">
        <v>4</v>
      </c>
    </row>
    <row r="25" spans="2:7" ht="47.25" customHeight="1">
      <c r="B25" s="667" t="s">
        <v>807</v>
      </c>
      <c r="C25" s="668"/>
      <c r="D25" s="668"/>
      <c r="E25" s="668"/>
      <c r="F25" s="668"/>
      <c r="G25" s="669"/>
    </row>
    <row r="26" spans="2:7" ht="50.25" customHeight="1">
      <c r="B26" s="117" t="s">
        <v>549</v>
      </c>
      <c r="C26" s="115" t="s">
        <v>65</v>
      </c>
      <c r="D26" s="115" t="s">
        <v>546</v>
      </c>
      <c r="E26" s="115" t="s">
        <v>547</v>
      </c>
      <c r="F26" s="115" t="s">
        <v>552</v>
      </c>
      <c r="G26" s="116" t="s">
        <v>658</v>
      </c>
    </row>
    <row r="27" spans="2:7" ht="33" customHeight="1">
      <c r="B27" s="670" t="s">
        <v>548</v>
      </c>
      <c r="C27" s="115">
        <v>1</v>
      </c>
      <c r="D27" s="115">
        <v>2</v>
      </c>
      <c r="E27" s="115">
        <v>3</v>
      </c>
      <c r="F27" s="115" t="s">
        <v>553</v>
      </c>
      <c r="G27" s="116">
        <v>5</v>
      </c>
    </row>
    <row r="28" spans="2:7" ht="33" customHeight="1">
      <c r="B28" s="671"/>
      <c r="C28" s="247">
        <v>14000000</v>
      </c>
      <c r="D28" s="247">
        <v>0</v>
      </c>
      <c r="E28" s="247">
        <v>0</v>
      </c>
      <c r="F28" s="247">
        <f>D28-E28</f>
        <v>0</v>
      </c>
      <c r="G28" s="486">
        <f>E28/C28*100</f>
        <v>0</v>
      </c>
    </row>
    <row r="29" spans="2:7" ht="33" customHeight="1">
      <c r="B29" s="164" t="s">
        <v>576</v>
      </c>
      <c r="C29" s="452"/>
      <c r="D29" s="452"/>
      <c r="E29" s="452"/>
      <c r="F29" s="452"/>
      <c r="G29" s="487"/>
    </row>
    <row r="30" spans="2:7" ht="33" customHeight="1" thickBot="1">
      <c r="B30" s="119" t="s">
        <v>554</v>
      </c>
      <c r="C30" s="248">
        <f>SUM(C28:C29)</f>
        <v>14000000</v>
      </c>
      <c r="D30" s="248">
        <f>SUM(D28:D29)</f>
        <v>0</v>
      </c>
      <c r="E30" s="248">
        <f>SUM(E28:E29)</f>
        <v>0</v>
      </c>
      <c r="F30" s="248">
        <f>SUM(F28:F29)</f>
        <v>0</v>
      </c>
      <c r="G30" s="248"/>
    </row>
    <row r="31" ht="33" customHeight="1" thickBot="1">
      <c r="G31" s="137" t="s">
        <v>4</v>
      </c>
    </row>
    <row r="32" spans="2:7" ht="47.25" customHeight="1">
      <c r="B32" s="667" t="s">
        <v>808</v>
      </c>
      <c r="C32" s="668"/>
      <c r="D32" s="668"/>
      <c r="E32" s="668"/>
      <c r="F32" s="668"/>
      <c r="G32" s="669"/>
    </row>
    <row r="33" spans="2:7" ht="49.5" customHeight="1">
      <c r="B33" s="124" t="s">
        <v>549</v>
      </c>
      <c r="C33" s="115" t="s">
        <v>65</v>
      </c>
      <c r="D33" s="115" t="s">
        <v>546</v>
      </c>
      <c r="E33" s="115" t="s">
        <v>547</v>
      </c>
      <c r="F33" s="115" t="s">
        <v>552</v>
      </c>
      <c r="G33" s="116" t="s">
        <v>653</v>
      </c>
    </row>
    <row r="34" spans="2:7" ht="33" customHeight="1">
      <c r="B34" s="670" t="s">
        <v>548</v>
      </c>
      <c r="C34" s="115">
        <v>1</v>
      </c>
      <c r="D34" s="115">
        <v>2</v>
      </c>
      <c r="E34" s="115">
        <v>3</v>
      </c>
      <c r="F34" s="115" t="s">
        <v>553</v>
      </c>
      <c r="G34" s="116">
        <v>5</v>
      </c>
    </row>
    <row r="35" spans="2:7" ht="33" customHeight="1">
      <c r="B35" s="671"/>
      <c r="C35" s="247">
        <v>14000000</v>
      </c>
      <c r="D35" s="247">
        <v>0</v>
      </c>
      <c r="E35" s="247">
        <v>0</v>
      </c>
      <c r="F35" s="247">
        <v>0</v>
      </c>
      <c r="G35" s="486">
        <f>SUM(E35/C35*100)</f>
        <v>0</v>
      </c>
    </row>
    <row r="36" spans="2:7" ht="33" customHeight="1">
      <c r="B36" s="118" t="s">
        <v>576</v>
      </c>
      <c r="C36" s="239"/>
      <c r="D36" s="239"/>
      <c r="E36" s="239"/>
      <c r="F36" s="239"/>
      <c r="G36" s="107"/>
    </row>
    <row r="37" spans="2:7" ht="33" customHeight="1" thickBot="1">
      <c r="B37" s="167" t="s">
        <v>554</v>
      </c>
      <c r="C37" s="488">
        <f>SUM(C35:C36)</f>
        <v>14000000</v>
      </c>
      <c r="D37" s="488">
        <f>SUM(D35:D36)</f>
        <v>0</v>
      </c>
      <c r="E37" s="488">
        <f>SUM(E35:E36)</f>
        <v>0</v>
      </c>
      <c r="F37" s="488">
        <f>SUM(F35:F36)</f>
        <v>0</v>
      </c>
      <c r="G37" s="488">
        <f>SUM(G35:G36)</f>
        <v>0</v>
      </c>
    </row>
    <row r="38" ht="33" customHeight="1" thickBot="1">
      <c r="G38" s="137" t="s">
        <v>4</v>
      </c>
    </row>
    <row r="39" spans="2:7" ht="43.5" customHeight="1">
      <c r="B39" s="667" t="s">
        <v>810</v>
      </c>
      <c r="C39" s="668"/>
      <c r="D39" s="668"/>
      <c r="E39" s="668"/>
      <c r="F39" s="668"/>
      <c r="G39" s="669"/>
    </row>
    <row r="40" spans="2:7" ht="51" customHeight="1">
      <c r="B40" s="124" t="s">
        <v>549</v>
      </c>
      <c r="C40" s="115" t="s">
        <v>65</v>
      </c>
      <c r="D40" s="115" t="s">
        <v>546</v>
      </c>
      <c r="E40" s="115" t="s">
        <v>547</v>
      </c>
      <c r="F40" s="115" t="s">
        <v>552</v>
      </c>
      <c r="G40" s="116" t="s">
        <v>654</v>
      </c>
    </row>
    <row r="41" spans="2:7" ht="33" customHeight="1">
      <c r="B41" s="670" t="s">
        <v>548</v>
      </c>
      <c r="C41" s="115">
        <v>1</v>
      </c>
      <c r="D41" s="115">
        <v>2</v>
      </c>
      <c r="E41" s="115">
        <v>3</v>
      </c>
      <c r="F41" s="115" t="s">
        <v>553</v>
      </c>
      <c r="G41" s="116">
        <v>5</v>
      </c>
    </row>
    <row r="42" spans="2:7" ht="33" customHeight="1">
      <c r="B42" s="671"/>
      <c r="C42" s="247">
        <v>14000000</v>
      </c>
      <c r="D42" s="247"/>
      <c r="E42" s="247"/>
      <c r="F42" s="247"/>
      <c r="G42" s="305"/>
    </row>
    <row r="43" spans="2:7" ht="33" customHeight="1">
      <c r="B43" s="118" t="s">
        <v>544</v>
      </c>
      <c r="C43" s="452"/>
      <c r="D43" s="249"/>
      <c r="E43" s="249"/>
      <c r="F43" s="249"/>
      <c r="G43" s="165"/>
    </row>
    <row r="44" spans="2:7" ht="33" customHeight="1" thickBot="1">
      <c r="B44" s="167" t="s">
        <v>554</v>
      </c>
      <c r="C44" s="401">
        <f>SUM(C42:C43)</f>
        <v>14000000</v>
      </c>
      <c r="D44" s="303"/>
      <c r="E44" s="303"/>
      <c r="F44" s="303"/>
      <c r="G44" s="303"/>
    </row>
    <row r="45" ht="33" customHeight="1" thickBot="1">
      <c r="G45" s="137" t="s">
        <v>4</v>
      </c>
    </row>
    <row r="46" spans="2:7" ht="44.25" customHeight="1">
      <c r="B46" s="667" t="s">
        <v>809</v>
      </c>
      <c r="C46" s="668"/>
      <c r="D46" s="668"/>
      <c r="E46" s="668"/>
      <c r="F46" s="668"/>
      <c r="G46" s="669"/>
    </row>
    <row r="47" spans="2:7" ht="53.25" customHeight="1">
      <c r="B47" s="124" t="s">
        <v>549</v>
      </c>
      <c r="C47" s="115" t="s">
        <v>65</v>
      </c>
      <c r="D47" s="115" t="s">
        <v>546</v>
      </c>
      <c r="E47" s="115" t="s">
        <v>547</v>
      </c>
      <c r="F47" s="115" t="s">
        <v>552</v>
      </c>
      <c r="G47" s="116" t="s">
        <v>655</v>
      </c>
    </row>
    <row r="48" spans="2:7" ht="33" customHeight="1">
      <c r="B48" s="670" t="s">
        <v>548</v>
      </c>
      <c r="C48" s="115">
        <v>1</v>
      </c>
      <c r="D48" s="115">
        <v>2</v>
      </c>
      <c r="E48" s="115">
        <v>3</v>
      </c>
      <c r="F48" s="115" t="s">
        <v>553</v>
      </c>
      <c r="G48" s="116">
        <v>5</v>
      </c>
    </row>
    <row r="49" spans="2:7" ht="33" customHeight="1">
      <c r="B49" s="671"/>
      <c r="C49" s="247">
        <v>14000000</v>
      </c>
      <c r="D49" s="247"/>
      <c r="E49" s="247"/>
      <c r="F49" s="247"/>
      <c r="G49" s="307"/>
    </row>
    <row r="50" spans="2:7" ht="33" customHeight="1">
      <c r="B50" s="164" t="s">
        <v>576</v>
      </c>
      <c r="C50" s="306"/>
      <c r="D50" s="239"/>
      <c r="E50" s="249"/>
      <c r="F50" s="239"/>
      <c r="G50" s="165"/>
    </row>
    <row r="51" spans="2:7" ht="33" customHeight="1" thickBot="1">
      <c r="B51" s="119" t="s">
        <v>554</v>
      </c>
      <c r="C51" s="401">
        <f>SUM(C49:C50)</f>
        <v>14000000</v>
      </c>
      <c r="D51" s="303"/>
      <c r="E51" s="303"/>
      <c r="F51" s="303"/>
      <c r="G51" s="303"/>
    </row>
    <row r="52" spans="2:7" ht="18.75" customHeight="1">
      <c r="B52" s="166"/>
      <c r="C52" s="25"/>
      <c r="D52" s="25"/>
      <c r="E52" s="25"/>
      <c r="F52" s="25"/>
      <c r="G52" s="25"/>
    </row>
    <row r="53" spans="2:7" ht="18.75" customHeight="1">
      <c r="B53" s="672" t="s">
        <v>577</v>
      </c>
      <c r="C53" s="672"/>
      <c r="D53" s="672"/>
      <c r="E53" s="672"/>
      <c r="F53" s="672"/>
      <c r="G53" s="672"/>
    </row>
    <row r="54" ht="15.75">
      <c r="B54" s="113"/>
    </row>
    <row r="55" spans="2:7" ht="15.75">
      <c r="B55" s="21" t="s">
        <v>864</v>
      </c>
      <c r="F55" s="113" t="s">
        <v>603</v>
      </c>
      <c r="G55" s="113"/>
    </row>
    <row r="56" spans="2:7" ht="15.75">
      <c r="B56" s="636" t="s">
        <v>550</v>
      </c>
      <c r="C56" s="636"/>
      <c r="D56" s="636"/>
      <c r="E56" s="636"/>
      <c r="F56" s="636"/>
      <c r="G56" s="636"/>
    </row>
  </sheetData>
  <sheetProtection/>
  <mergeCells count="13">
    <mergeCell ref="B34:B35"/>
    <mergeCell ref="B8:G8"/>
    <mergeCell ref="B11:G12"/>
    <mergeCell ref="B19:F19"/>
    <mergeCell ref="B25:G25"/>
    <mergeCell ref="B27:B28"/>
    <mergeCell ref="B32:G32"/>
    <mergeCell ref="B39:G39"/>
    <mergeCell ref="B41:B42"/>
    <mergeCell ref="B46:G46"/>
    <mergeCell ref="B48:B49"/>
    <mergeCell ref="B53:G53"/>
    <mergeCell ref="B56:G56"/>
  </mergeCells>
  <printOptions/>
  <pageMargins left="0.7" right="0.7" top="0.75" bottom="0.75" header="0.3" footer="0.3"/>
  <pageSetup fitToHeight="1" fitToWidth="1" horizontalDpi="600" verticalDpi="600" orientation="portrait" scale="41" r:id="rId1"/>
</worksheet>
</file>

<file path=xl/worksheets/sheet8.xml><?xml version="1.0" encoding="utf-8"?>
<worksheet xmlns="http://schemas.openxmlformats.org/spreadsheetml/2006/main" xmlns:r="http://schemas.openxmlformats.org/officeDocument/2006/relationships">
  <sheetPr>
    <tabColor theme="4"/>
    <pageSetUpPr fitToPage="1"/>
  </sheetPr>
  <dimension ref="C2:R30"/>
  <sheetViews>
    <sheetView zoomScaleSheetLayoutView="75" zoomScalePageLayoutView="0" workbookViewId="0" topLeftCell="B4">
      <selection activeCell="L15" sqref="L15"/>
    </sheetView>
  </sheetViews>
  <sheetFormatPr defaultColWidth="9.140625" defaultRowHeight="12.75"/>
  <cols>
    <col min="1" max="2" width="5.57421875" style="2" customWidth="1"/>
    <col min="3" max="3" width="18.421875" style="2" customWidth="1"/>
    <col min="4" max="4" width="28.140625" style="2" customWidth="1"/>
    <col min="5" max="9" width="20.7109375" style="2" customWidth="1"/>
    <col min="10" max="10" width="18.7109375" style="2" customWidth="1"/>
    <col min="11" max="11" width="19.8515625" style="2" customWidth="1"/>
    <col min="12" max="12" width="14.7109375" style="2" customWidth="1"/>
    <col min="13" max="13" width="34.28125" style="2" customWidth="1"/>
    <col min="14" max="14" width="27.140625" style="2" customWidth="1"/>
    <col min="15" max="15" width="36.8515625" style="2" customWidth="1"/>
    <col min="16" max="16384" width="9.140625" style="2" customWidth="1"/>
  </cols>
  <sheetData>
    <row r="1" s="16" customFormat="1" ht="27.75" customHeight="1"/>
    <row r="2" spans="3:15" ht="15.75">
      <c r="C2" s="1" t="s">
        <v>680</v>
      </c>
      <c r="D2"/>
      <c r="I2" s="16"/>
      <c r="J2" s="16" t="s">
        <v>565</v>
      </c>
      <c r="N2" s="680"/>
      <c r="O2" s="680"/>
    </row>
    <row r="3" spans="3:15" ht="15.75">
      <c r="C3" s="1" t="s">
        <v>681</v>
      </c>
      <c r="D3"/>
      <c r="N3" s="1"/>
      <c r="O3" s="20"/>
    </row>
    <row r="4" spans="4:15" ht="15.75">
      <c r="D4" s="27"/>
      <c r="E4" s="27"/>
      <c r="F4" s="27"/>
      <c r="G4" s="27"/>
      <c r="H4" s="27"/>
      <c r="I4" s="27"/>
      <c r="J4" s="27"/>
      <c r="K4" s="27"/>
      <c r="L4" s="27"/>
      <c r="M4" s="27"/>
      <c r="N4" s="27"/>
      <c r="O4" s="27"/>
    </row>
    <row r="5" spans="3:15" ht="20.25">
      <c r="C5" s="685" t="s">
        <v>71</v>
      </c>
      <c r="D5" s="685"/>
      <c r="E5" s="685"/>
      <c r="F5" s="685"/>
      <c r="G5" s="685"/>
      <c r="H5" s="685"/>
      <c r="I5" s="685"/>
      <c r="J5" s="685"/>
      <c r="K5" s="27"/>
      <c r="L5" s="27"/>
      <c r="M5" s="27"/>
      <c r="N5" s="27"/>
      <c r="O5" s="27"/>
    </row>
    <row r="6" spans="4:15" ht="15.75">
      <c r="D6" s="17"/>
      <c r="E6" s="17"/>
      <c r="F6" s="17"/>
      <c r="G6" s="17"/>
      <c r="H6" s="17"/>
      <c r="I6" s="17"/>
      <c r="J6" s="17"/>
      <c r="K6" s="17"/>
      <c r="L6" s="17"/>
      <c r="M6" s="17"/>
      <c r="N6" s="17"/>
      <c r="O6" s="17"/>
    </row>
    <row r="7" spans="4:16" ht="16.5" thickBot="1">
      <c r="D7" s="28"/>
      <c r="E7" s="28"/>
      <c r="F7" s="28"/>
      <c r="H7" s="28"/>
      <c r="I7" s="28"/>
      <c r="J7" s="110" t="s">
        <v>4</v>
      </c>
      <c r="L7" s="28"/>
      <c r="M7" s="28"/>
      <c r="N7" s="28"/>
      <c r="O7" s="28"/>
      <c r="P7" s="28"/>
    </row>
    <row r="8" spans="3:18" s="32" customFormat="1" ht="32.25" customHeight="1">
      <c r="C8" s="690" t="s">
        <v>9</v>
      </c>
      <c r="D8" s="683" t="s">
        <v>10</v>
      </c>
      <c r="E8" s="681" t="s">
        <v>811</v>
      </c>
      <c r="F8" s="681" t="s">
        <v>801</v>
      </c>
      <c r="G8" s="681" t="s">
        <v>802</v>
      </c>
      <c r="H8" s="692" t="s">
        <v>846</v>
      </c>
      <c r="I8" s="693"/>
      <c r="J8" s="694" t="s">
        <v>849</v>
      </c>
      <c r="K8" s="29"/>
      <c r="L8" s="29"/>
      <c r="M8" s="29"/>
      <c r="N8" s="29"/>
      <c r="O8" s="30"/>
      <c r="P8" s="31"/>
      <c r="Q8" s="31"/>
      <c r="R8" s="31"/>
    </row>
    <row r="9" spans="3:18" s="32" customFormat="1" ht="32.25" customHeight="1" thickBot="1">
      <c r="C9" s="691"/>
      <c r="D9" s="684"/>
      <c r="E9" s="682"/>
      <c r="F9" s="682"/>
      <c r="G9" s="682"/>
      <c r="H9" s="175" t="s">
        <v>1</v>
      </c>
      <c r="I9" s="176" t="s">
        <v>66</v>
      </c>
      <c r="J9" s="695"/>
      <c r="K9" s="31"/>
      <c r="L9" s="31"/>
      <c r="M9" s="31"/>
      <c r="N9" s="31"/>
      <c r="O9" s="31"/>
      <c r="P9" s="31"/>
      <c r="Q9" s="31"/>
      <c r="R9" s="31"/>
    </row>
    <row r="10" spans="3:18" s="12" customFormat="1" ht="24" customHeight="1">
      <c r="C10" s="177" t="s">
        <v>79</v>
      </c>
      <c r="D10" s="178" t="s">
        <v>63</v>
      </c>
      <c r="E10" s="309"/>
      <c r="F10" s="310"/>
      <c r="G10" s="309"/>
      <c r="H10" s="309"/>
      <c r="I10" s="309"/>
      <c r="J10" s="311"/>
      <c r="K10" s="7"/>
      <c r="L10" s="7"/>
      <c r="M10" s="7"/>
      <c r="N10" s="7"/>
      <c r="O10" s="7"/>
      <c r="P10" s="7"/>
      <c r="Q10" s="7"/>
      <c r="R10" s="7"/>
    </row>
    <row r="11" spans="3:18" s="12" customFormat="1" ht="24" customHeight="1">
      <c r="C11" s="179" t="s">
        <v>80</v>
      </c>
      <c r="D11" s="109" t="s">
        <v>64</v>
      </c>
      <c r="E11" s="489">
        <v>420000</v>
      </c>
      <c r="F11" s="489">
        <v>420000</v>
      </c>
      <c r="G11" s="489">
        <v>420000</v>
      </c>
      <c r="H11" s="489">
        <v>210000</v>
      </c>
      <c r="I11" s="489">
        <v>40000</v>
      </c>
      <c r="J11" s="490">
        <f>SUM(I11/H11*100)</f>
        <v>19.047619047619047</v>
      </c>
      <c r="K11" s="7"/>
      <c r="L11" s="7"/>
      <c r="M11" s="7"/>
      <c r="N11" s="7"/>
      <c r="O11" s="7"/>
      <c r="P11" s="7"/>
      <c r="Q11" s="7"/>
      <c r="R11" s="7"/>
    </row>
    <row r="12" spans="3:18" s="12" customFormat="1" ht="24" customHeight="1">
      <c r="C12" s="179" t="s">
        <v>81</v>
      </c>
      <c r="D12" s="109" t="s">
        <v>59</v>
      </c>
      <c r="E12" s="489"/>
      <c r="F12" s="489"/>
      <c r="G12" s="489"/>
      <c r="H12" s="489"/>
      <c r="I12" s="489"/>
      <c r="J12" s="490"/>
      <c r="K12" s="7"/>
      <c r="L12" s="7"/>
      <c r="M12" s="7"/>
      <c r="N12" s="7"/>
      <c r="O12" s="7"/>
      <c r="P12" s="7"/>
      <c r="Q12" s="7"/>
      <c r="R12" s="7"/>
    </row>
    <row r="13" spans="3:18" s="12" customFormat="1" ht="24" customHeight="1">
      <c r="C13" s="179" t="s">
        <v>82</v>
      </c>
      <c r="D13" s="109" t="s">
        <v>60</v>
      </c>
      <c r="E13" s="489"/>
      <c r="F13" s="489"/>
      <c r="G13" s="489"/>
      <c r="H13" s="489"/>
      <c r="I13" s="489"/>
      <c r="J13" s="490"/>
      <c r="K13" s="7"/>
      <c r="L13" s="7"/>
      <c r="M13" s="7"/>
      <c r="N13" s="7"/>
      <c r="O13" s="7"/>
      <c r="P13" s="7"/>
      <c r="Q13" s="7"/>
      <c r="R13" s="7"/>
    </row>
    <row r="14" spans="3:18" s="12" customFormat="1" ht="24" customHeight="1">
      <c r="C14" s="312" t="s">
        <v>83</v>
      </c>
      <c r="D14" s="313" t="s">
        <v>61</v>
      </c>
      <c r="E14" s="491">
        <v>280000</v>
      </c>
      <c r="F14" s="491">
        <v>237445</v>
      </c>
      <c r="G14" s="491">
        <v>280000</v>
      </c>
      <c r="H14" s="491">
        <v>140000</v>
      </c>
      <c r="I14" s="491">
        <v>6220</v>
      </c>
      <c r="J14" s="492">
        <f>SUM(I14/H14*100)</f>
        <v>4.442857142857143</v>
      </c>
      <c r="K14" s="320"/>
      <c r="L14" s="320"/>
      <c r="M14" s="7"/>
      <c r="N14" s="7"/>
      <c r="O14" s="7"/>
      <c r="P14" s="7"/>
      <c r="Q14" s="7"/>
      <c r="R14" s="7"/>
    </row>
    <row r="15" spans="3:18" s="12" customFormat="1" ht="24" customHeight="1">
      <c r="C15" s="312" t="s">
        <v>84</v>
      </c>
      <c r="D15" s="313" t="s">
        <v>62</v>
      </c>
      <c r="E15" s="491">
        <v>240000</v>
      </c>
      <c r="F15" s="491">
        <v>239000</v>
      </c>
      <c r="G15" s="491">
        <v>240000</v>
      </c>
      <c r="H15" s="491">
        <v>120000</v>
      </c>
      <c r="I15" s="491">
        <v>0</v>
      </c>
      <c r="J15" s="492">
        <f>SUM(I15/H15*100)</f>
        <v>0</v>
      </c>
      <c r="K15" s="320"/>
      <c r="L15" s="320"/>
      <c r="M15" s="7"/>
      <c r="N15" s="7"/>
      <c r="O15" s="7"/>
      <c r="P15" s="7"/>
      <c r="Q15" s="7"/>
      <c r="R15" s="7"/>
    </row>
    <row r="16" spans="3:18" s="12" customFormat="1" ht="24" customHeight="1" thickBot="1">
      <c r="C16" s="180" t="s">
        <v>85</v>
      </c>
      <c r="D16" s="181" t="s">
        <v>72</v>
      </c>
      <c r="E16" s="314"/>
      <c r="F16" s="315"/>
      <c r="G16" s="314"/>
      <c r="H16" s="314"/>
      <c r="I16" s="314"/>
      <c r="J16" s="316"/>
      <c r="K16" s="7"/>
      <c r="L16" s="7"/>
      <c r="M16" s="7"/>
      <c r="N16" s="7"/>
      <c r="O16" s="7"/>
      <c r="P16" s="7"/>
      <c r="Q16" s="7"/>
      <c r="R16" s="7"/>
    </row>
    <row r="17" spans="3:7" ht="16.5" thickBot="1">
      <c r="C17" s="182"/>
      <c r="D17" s="182"/>
      <c r="E17" s="182"/>
      <c r="F17" s="182"/>
      <c r="G17" s="187"/>
    </row>
    <row r="18" spans="3:12" ht="20.25" customHeight="1">
      <c r="C18" s="696" t="s">
        <v>540</v>
      </c>
      <c r="D18" s="686" t="s">
        <v>63</v>
      </c>
      <c r="E18" s="686"/>
      <c r="F18" s="687"/>
      <c r="G18" s="688" t="s">
        <v>64</v>
      </c>
      <c r="H18" s="686"/>
      <c r="I18" s="687"/>
      <c r="J18" s="689" t="s">
        <v>59</v>
      </c>
      <c r="K18" s="686"/>
      <c r="L18" s="687"/>
    </row>
    <row r="19" spans="3:12" ht="15.75">
      <c r="C19" s="697"/>
      <c r="D19" s="103">
        <v>1</v>
      </c>
      <c r="E19" s="103">
        <v>2</v>
      </c>
      <c r="F19" s="183">
        <v>3</v>
      </c>
      <c r="G19" s="317">
        <v>4</v>
      </c>
      <c r="H19" s="103">
        <v>5</v>
      </c>
      <c r="I19" s="183">
        <v>6</v>
      </c>
      <c r="J19" s="188">
        <v>7</v>
      </c>
      <c r="K19" s="103">
        <v>8</v>
      </c>
      <c r="L19" s="183">
        <v>9</v>
      </c>
    </row>
    <row r="20" spans="3:12" ht="15.75">
      <c r="C20" s="698"/>
      <c r="D20" s="104" t="s">
        <v>541</v>
      </c>
      <c r="E20" s="104" t="s">
        <v>542</v>
      </c>
      <c r="F20" s="184" t="s">
        <v>543</v>
      </c>
      <c r="G20" s="318" t="s">
        <v>541</v>
      </c>
      <c r="H20" s="104" t="s">
        <v>542</v>
      </c>
      <c r="I20" s="184" t="s">
        <v>543</v>
      </c>
      <c r="J20" s="189" t="s">
        <v>541</v>
      </c>
      <c r="K20" s="104" t="s">
        <v>542</v>
      </c>
      <c r="L20" s="184" t="s">
        <v>543</v>
      </c>
    </row>
    <row r="21" spans="3:12" ht="51">
      <c r="C21" s="185">
        <v>1</v>
      </c>
      <c r="D21" s="105"/>
      <c r="E21" s="105"/>
      <c r="F21" s="186"/>
      <c r="G21" s="455" t="s">
        <v>866</v>
      </c>
      <c r="H21" s="456" t="s">
        <v>867</v>
      </c>
      <c r="I21" s="457">
        <v>20000</v>
      </c>
      <c r="J21" s="190"/>
      <c r="K21" s="105"/>
      <c r="L21" s="186"/>
    </row>
    <row r="22" spans="3:12" ht="51.75" thickBot="1">
      <c r="C22" s="377">
        <v>2</v>
      </c>
      <c r="D22" s="378"/>
      <c r="E22" s="378"/>
      <c r="F22" s="379"/>
      <c r="G22" s="458" t="s">
        <v>868</v>
      </c>
      <c r="H22" s="459" t="s">
        <v>869</v>
      </c>
      <c r="I22" s="460">
        <v>20000</v>
      </c>
      <c r="J22" s="380"/>
      <c r="K22" s="378"/>
      <c r="L22" s="379"/>
    </row>
    <row r="23" spans="3:12" ht="15.75">
      <c r="C23" s="352"/>
      <c r="D23" s="351"/>
      <c r="E23" s="351"/>
      <c r="F23" s="351"/>
      <c r="G23" s="374"/>
      <c r="H23" s="353"/>
      <c r="I23" s="375"/>
      <c r="J23" s="351"/>
      <c r="K23" s="376"/>
      <c r="L23" s="376"/>
    </row>
    <row r="24" spans="3:12" ht="15.75">
      <c r="C24" s="352"/>
      <c r="D24" s="351"/>
      <c r="E24" s="351"/>
      <c r="F24" s="351"/>
      <c r="G24" s="353"/>
      <c r="H24" s="353"/>
      <c r="I24" s="354"/>
      <c r="J24" s="351"/>
      <c r="K24" s="351"/>
      <c r="L24" s="351"/>
    </row>
    <row r="25" spans="3:10" ht="15.75">
      <c r="C25" s="461" t="s">
        <v>853</v>
      </c>
      <c r="D25" s="21"/>
      <c r="E25" s="21"/>
      <c r="F25" s="21"/>
      <c r="G25" s="108" t="s">
        <v>550</v>
      </c>
      <c r="H25" s="21"/>
      <c r="I25" s="21" t="s">
        <v>551</v>
      </c>
      <c r="J25" s="21"/>
    </row>
    <row r="26" spans="3:8" ht="15.75">
      <c r="C26" s="351"/>
      <c r="D26" s="21"/>
      <c r="E26" s="21"/>
      <c r="F26" s="21"/>
      <c r="H26" s="21"/>
    </row>
    <row r="27" spans="3:6" ht="15.75">
      <c r="C27" s="351"/>
      <c r="D27" s="21"/>
      <c r="F27" s="21"/>
    </row>
    <row r="28" spans="3:9" ht="15.75">
      <c r="C28" s="351"/>
      <c r="I28" s="319"/>
    </row>
    <row r="29" spans="3:13" ht="15.75">
      <c r="C29" s="351"/>
      <c r="I29" s="319"/>
      <c r="L29" s="5"/>
      <c r="M29" s="5"/>
    </row>
    <row r="30" ht="15.75">
      <c r="C30" s="351"/>
    </row>
  </sheetData>
  <sheetProtection/>
  <mergeCells count="13">
    <mergeCell ref="H8:I8"/>
    <mergeCell ref="J8:J9"/>
    <mergeCell ref="C18:C20"/>
    <mergeCell ref="N2:O2"/>
    <mergeCell ref="F8:F9"/>
    <mergeCell ref="D8:D9"/>
    <mergeCell ref="C5:J5"/>
    <mergeCell ref="D18:F18"/>
    <mergeCell ref="G18:I18"/>
    <mergeCell ref="J18:L18"/>
    <mergeCell ref="C8:C9"/>
    <mergeCell ref="E8:E9"/>
    <mergeCell ref="G8:G9"/>
  </mergeCells>
  <printOptions/>
  <pageMargins left="0.7" right="0.7" top="0.75" bottom="0.75" header="0.3" footer="0.3"/>
  <pageSetup fitToHeight="0" fitToWidth="1"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sheetPr>
    <tabColor theme="6"/>
    <pageSetUpPr fitToPage="1"/>
  </sheetPr>
  <dimension ref="A2:K20"/>
  <sheetViews>
    <sheetView zoomScalePageLayoutView="0" workbookViewId="0" topLeftCell="A4">
      <selection activeCell="L15" sqref="L15"/>
    </sheetView>
  </sheetViews>
  <sheetFormatPr defaultColWidth="9.140625" defaultRowHeight="12.75"/>
  <cols>
    <col min="1" max="1" width="5.421875" style="21" customWidth="1"/>
    <col min="2" max="2" width="18.421875" style="21" customWidth="1"/>
    <col min="3" max="3" width="29.57421875" style="21" customWidth="1"/>
    <col min="4" max="4" width="17.421875" style="21" customWidth="1"/>
    <col min="5" max="5" width="17.57421875" style="21" bestFit="1" customWidth="1"/>
    <col min="6" max="6" width="19.421875" style="21" customWidth="1"/>
    <col min="7" max="7" width="15.8515625" style="21" customWidth="1"/>
    <col min="8" max="8" width="17.8515625" style="21" customWidth="1"/>
    <col min="9" max="9" width="22.140625" style="21" customWidth="1"/>
    <col min="10" max="10" width="15.421875" style="21" bestFit="1" customWidth="1"/>
    <col min="11" max="11" width="18.421875" style="21" customWidth="1"/>
    <col min="12" max="16384" width="9.140625" style="21" customWidth="1"/>
  </cols>
  <sheetData>
    <row r="2" spans="2:10" ht="15.75">
      <c r="B2" s="1" t="s">
        <v>680</v>
      </c>
      <c r="C2"/>
      <c r="D2" s="52"/>
      <c r="E2" s="52"/>
      <c r="F2" s="26"/>
      <c r="G2" s="26"/>
      <c r="H2" s="26"/>
      <c r="J2" s="16" t="s">
        <v>561</v>
      </c>
    </row>
    <row r="3" spans="2:11" ht="15.75">
      <c r="B3" s="1" t="s">
        <v>681</v>
      </c>
      <c r="C3"/>
      <c r="D3" s="52"/>
      <c r="E3" s="52"/>
      <c r="F3" s="26"/>
      <c r="G3" s="26"/>
      <c r="H3" s="26"/>
      <c r="J3" s="16"/>
      <c r="K3" s="16"/>
    </row>
    <row r="6" spans="2:10" ht="20.25">
      <c r="B6" s="685" t="s">
        <v>659</v>
      </c>
      <c r="C6" s="685"/>
      <c r="D6" s="685"/>
      <c r="E6" s="685"/>
      <c r="F6" s="685"/>
      <c r="G6" s="685"/>
      <c r="H6" s="685"/>
      <c r="I6" s="685"/>
      <c r="J6" s="22"/>
    </row>
    <row r="7" spans="2:10" ht="0.75" customHeight="1" thickBot="1">
      <c r="B7" s="13"/>
      <c r="C7" s="13"/>
      <c r="D7" s="13"/>
      <c r="E7" s="13"/>
      <c r="F7" s="13"/>
      <c r="G7" s="13"/>
      <c r="H7" s="13"/>
      <c r="I7" s="13"/>
      <c r="J7" s="16" t="s">
        <v>258</v>
      </c>
    </row>
    <row r="8" spans="1:11" s="112" customFormat="1" ht="91.5" customHeight="1" thickBot="1">
      <c r="A8" s="203"/>
      <c r="B8" s="206" t="s">
        <v>557</v>
      </c>
      <c r="C8" s="207" t="s">
        <v>604</v>
      </c>
      <c r="D8" s="207" t="s">
        <v>559</v>
      </c>
      <c r="E8" s="207" t="s">
        <v>556</v>
      </c>
      <c r="F8" s="207" t="s">
        <v>560</v>
      </c>
      <c r="G8" s="207" t="s">
        <v>558</v>
      </c>
      <c r="H8" s="207" t="s">
        <v>665</v>
      </c>
      <c r="I8" s="207" t="s">
        <v>666</v>
      </c>
      <c r="J8" s="209" t="s">
        <v>664</v>
      </c>
      <c r="K8" s="366"/>
    </row>
    <row r="9" spans="1:10" s="112" customFormat="1" ht="16.5" thickBot="1">
      <c r="A9" s="203"/>
      <c r="B9" s="206">
        <v>1</v>
      </c>
      <c r="C9" s="208">
        <v>2</v>
      </c>
      <c r="D9" s="207">
        <v>3</v>
      </c>
      <c r="E9" s="207">
        <v>4</v>
      </c>
      <c r="F9" s="208">
        <v>5</v>
      </c>
      <c r="G9" s="207">
        <v>6</v>
      </c>
      <c r="H9" s="207">
        <v>7</v>
      </c>
      <c r="I9" s="208">
        <v>8</v>
      </c>
      <c r="J9" s="209" t="s">
        <v>663</v>
      </c>
    </row>
    <row r="10" spans="1:10" s="112" customFormat="1" ht="15.75">
      <c r="A10" s="203"/>
      <c r="B10" s="357">
        <v>2019</v>
      </c>
      <c r="C10" s="358">
        <v>6356009.19</v>
      </c>
      <c r="D10" s="141">
        <v>2020</v>
      </c>
      <c r="E10" s="141"/>
      <c r="F10" s="205"/>
      <c r="G10" s="141"/>
      <c r="H10" s="141"/>
      <c r="I10" s="205"/>
      <c r="J10" s="402"/>
    </row>
    <row r="11" spans="1:10" ht="15.75">
      <c r="A11" s="204"/>
      <c r="B11" s="357">
        <v>2018</v>
      </c>
      <c r="C11" s="358">
        <v>34773837.97</v>
      </c>
      <c r="D11" s="141">
        <v>2019</v>
      </c>
      <c r="E11" s="359">
        <v>24341687.1</v>
      </c>
      <c r="F11" s="205" t="s">
        <v>855</v>
      </c>
      <c r="G11" s="141" t="s">
        <v>856</v>
      </c>
      <c r="H11" s="141"/>
      <c r="I11" s="205"/>
      <c r="J11" s="403">
        <v>24341686.58</v>
      </c>
    </row>
    <row r="12" spans="1:10" ht="15.75">
      <c r="A12" s="204"/>
      <c r="B12" s="202">
        <v>2017</v>
      </c>
      <c r="C12" s="360">
        <v>33110308.63</v>
      </c>
      <c r="D12" s="111">
        <v>2018</v>
      </c>
      <c r="E12" s="361">
        <v>23177216.04</v>
      </c>
      <c r="F12" s="24" t="s">
        <v>857</v>
      </c>
      <c r="G12" s="493" t="s">
        <v>858</v>
      </c>
      <c r="H12" s="24"/>
      <c r="I12" s="24"/>
      <c r="J12" s="305">
        <v>23177216.04</v>
      </c>
    </row>
    <row r="13" spans="1:10" ht="16.5" thickBot="1">
      <c r="A13" s="204"/>
      <c r="B13" s="453">
        <v>2016</v>
      </c>
      <c r="C13" s="362">
        <v>78954985.62</v>
      </c>
      <c r="D13" s="210">
        <v>2017</v>
      </c>
      <c r="E13" s="363">
        <v>55268489.93</v>
      </c>
      <c r="F13" s="106" t="s">
        <v>859</v>
      </c>
      <c r="G13" s="494" t="s">
        <v>860</v>
      </c>
      <c r="H13" s="106"/>
      <c r="I13" s="106"/>
      <c r="J13" s="495">
        <v>55268489.93</v>
      </c>
    </row>
    <row r="14" spans="10:11" ht="15.75">
      <c r="J14" s="211"/>
      <c r="K14" s="25"/>
    </row>
    <row r="15" spans="2:8" ht="15.75">
      <c r="B15" s="21" t="s">
        <v>662</v>
      </c>
      <c r="H15" s="113"/>
    </row>
    <row r="16" spans="2:8" ht="15.75">
      <c r="B16" s="21" t="s">
        <v>660</v>
      </c>
      <c r="H16" s="113"/>
    </row>
    <row r="17" spans="2:8" ht="15.75" customHeight="1">
      <c r="B17" s="113" t="s">
        <v>661</v>
      </c>
      <c r="C17" s="113"/>
      <c r="D17" s="113"/>
      <c r="H17" s="266"/>
    </row>
    <row r="18" spans="2:8" ht="47.25" customHeight="1">
      <c r="B18" s="113"/>
      <c r="C18" s="113"/>
      <c r="D18" s="113"/>
      <c r="H18" s="266"/>
    </row>
    <row r="20" spans="2:8" ht="15.75">
      <c r="B20" s="54" t="s">
        <v>861</v>
      </c>
      <c r="C20" s="54"/>
      <c r="D20" s="53"/>
      <c r="E20" s="53"/>
      <c r="F20" s="33" t="s">
        <v>74</v>
      </c>
      <c r="H20" s="33"/>
    </row>
  </sheetData>
  <sheetProtection/>
  <mergeCells count="1">
    <mergeCell ref="B6:I6"/>
  </mergeCells>
  <printOptions/>
  <pageMargins left="0.7" right="0.7" top="0.75" bottom="0.75" header="0.3" footer="0.3"/>
  <pageSetup fitToHeight="0"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User</cp:lastModifiedBy>
  <cp:lastPrinted>2020-07-29T09:39:39Z</cp:lastPrinted>
  <dcterms:created xsi:type="dcterms:W3CDTF">2013-03-12T08:27:17Z</dcterms:created>
  <dcterms:modified xsi:type="dcterms:W3CDTF">2020-07-29T09:41:25Z</dcterms:modified>
  <cp:category/>
  <cp:version/>
  <cp:contentType/>
  <cp:contentStatus/>
</cp:coreProperties>
</file>